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G182" i="1"/>
  <c r="H182" s="1"/>
  <c r="H187" s="1"/>
  <c r="H188" s="1"/>
  <c r="H194"/>
  <c r="H193"/>
  <c r="H184"/>
  <c r="G183"/>
  <c r="H183" s="1"/>
  <c r="G185"/>
  <c r="H185" s="1"/>
  <c r="G186"/>
  <c r="H186" s="1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98" i="1" l="1"/>
  <c r="H199" s="1"/>
  <c r="H200" s="1"/>
  <c r="H189"/>
  <c r="H211"/>
  <c r="H210"/>
  <c r="H214" l="1"/>
  <c r="A5" i="2" s="1"/>
  <c r="H3" s="1"/>
  <c r="G3" l="1"/>
  <c r="H4" s="1"/>
  <c r="E3"/>
  <c r="C3"/>
  <c r="I3"/>
  <c r="I4" s="1"/>
  <c r="Q18" s="1"/>
  <c r="D3"/>
  <c r="F3"/>
  <c r="B3"/>
  <c r="B4" s="1"/>
  <c r="G19" s="1"/>
  <c r="Q20" l="1"/>
  <c r="G4"/>
  <c r="N18" s="1"/>
  <c r="F4"/>
  <c r="C4"/>
  <c r="H17" s="1"/>
  <c r="D4"/>
  <c r="I17" s="1"/>
  <c r="G20"/>
  <c r="L3"/>
  <c r="J3"/>
  <c r="J4" s="1"/>
  <c r="E4"/>
  <c r="J20" s="1"/>
  <c r="Q17"/>
  <c r="Q19"/>
  <c r="G18"/>
  <c r="G16"/>
  <c r="N15"/>
  <c r="P22"/>
  <c r="O13"/>
  <c r="O17"/>
  <c r="Q13"/>
  <c r="O19"/>
  <c r="O16"/>
  <c r="O14"/>
  <c r="Q14"/>
  <c r="Q12"/>
  <c r="O18"/>
  <c r="Q16"/>
  <c r="O15"/>
  <c r="O12"/>
  <c r="Q15"/>
  <c r="O20"/>
  <c r="L14" l="1"/>
  <c r="I16"/>
  <c r="N19"/>
  <c r="M22"/>
  <c r="N13"/>
  <c r="I14"/>
  <c r="G12"/>
  <c r="I19"/>
  <c r="I15"/>
  <c r="L17"/>
  <c r="N17"/>
  <c r="L19"/>
  <c r="N20"/>
  <c r="N14"/>
  <c r="I18"/>
  <c r="N12"/>
  <c r="N16"/>
  <c r="J13"/>
  <c r="L13"/>
  <c r="I20"/>
  <c r="L20"/>
  <c r="J14"/>
  <c r="G13"/>
  <c r="L18"/>
  <c r="J18"/>
  <c r="G14"/>
  <c r="H18"/>
  <c r="G17"/>
  <c r="H16"/>
  <c r="I13"/>
  <c r="L16"/>
  <c r="L15"/>
  <c r="H14"/>
  <c r="K3"/>
  <c r="H12"/>
  <c r="H15"/>
  <c r="G15"/>
  <c r="H13"/>
  <c r="H19"/>
  <c r="D24"/>
  <c r="H20"/>
  <c r="F24"/>
  <c r="J12"/>
  <c r="J15"/>
  <c r="K22"/>
  <c r="L12"/>
  <c r="J16"/>
  <c r="I12"/>
  <c r="J17"/>
  <c r="J19"/>
  <c r="N22"/>
  <c r="O22"/>
  <c r="Q22"/>
  <c r="G22" l="1"/>
  <c r="L22"/>
  <c r="I22"/>
  <c r="H22"/>
  <c r="J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<sst xmlns="http://schemas.openxmlformats.org/spreadsheetml/2006/main" count="456" uniqueCount="376">
  <si>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</si>
  <si>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</si>
  <si>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</si>
  <si>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</si>
  <si>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</si>
  <si>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</si>
  <si>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</si>
  <si>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</si>
  <si>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</si>
  <si>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</si>
  <si>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</si>
  <si>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</si>
  <si>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</si>
  <si>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</si>
  <si>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</si>
  <si>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</si>
  <si>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</si>
  <si>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</si>
  <si>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</si>
  <si>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</si>
  <si>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</si>
  <si>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</si>
  <si>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</si>
  <si>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</si>
  <si>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</si>
  <si>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</si>
  <si>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</si>
  <si>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</si>
  <si>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</si>
  <si>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</si>
  <si>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</si>
  <si>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</si>
  <si>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</si>
  <si>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</si>
  <si>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</si>
  <si>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</si>
  <si>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</si>
  <si>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</si>
  <si>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</si>
  <si>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</si>
  <si>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</si>
  <si>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</si>
  <si>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</si>
  <si>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</si>
  <si>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</si>
  <si>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</si>
  <si>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</si>
  <si>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</si>
  <si>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</si>
  <si>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</si>
  <si>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</si>
  <si>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</si>
  <si>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</si>
  <si>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</si>
  <si>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</si>
  <si>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</si>
  <si>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</si>
  <si>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</si>
  <si>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</si>
  <si>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</si>
  <si>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</si>
  <si>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</si>
  <si>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</si>
  <si>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</si>
  <si>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</si>
  <si>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</si>
  <si>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</si>
  <si>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</si>
  <si>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</si>
  <si>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</si>
  <si>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</si>
  <si>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</si>
  <si>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</si>
  <si>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</si>
  <si>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</si>
  <si>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</si>
  <si>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</si>
  <si>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</si>
  <si>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</si>
  <si>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</si>
  <si>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</si>
  <si>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</si>
  <si>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</si>
  <si>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</si>
  <si>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</si>
  <si>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>PARTICULAR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</si>
  <si>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</si>
  <si>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</si>
  <si>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</si>
  <si>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</si>
  <si>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</si>
  <si>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</si>
  <si>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</si>
  <si>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</si>
  <si>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</si>
  <si>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</si>
  <si>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</si>
  <si>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</si>
  <si>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</si>
  <si>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</si>
  <si>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</si>
  <si>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</si>
  <si>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</si>
  <si>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</si>
  <si>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</si>
  <si>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</si>
  <si>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</si>
  <si>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</si>
  <si>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</si>
  <si>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</si>
  <si>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</si>
  <si>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</si>
  <si>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</si>
  <si>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</si>
  <si>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</si>
  <si>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</si>
  <si>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</si>
  <si>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</si>
  <si>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</si>
  <si>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</si>
  <si>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</si>
  <si>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</si>
  <si>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</si>
  <si>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</si>
  <si>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</si>
  <si>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</si>
  <si>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</si>
  <si>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</si>
  <si>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</si>
  <si>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</si>
  <si>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</si>
  <si>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</si>
  <si>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</si>
  <si>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</si>
  <si>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</si>
  <si>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</si>
  <si>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</si>
  <si>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</si>
  <si>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</si>
  <si>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</si>
  <si>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</si>
  <si>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</si>
  <si>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</si>
  <si>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</si>
  <si>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</si>
  <si>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</si>
  <si>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</si>
  <si>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</si>
  <si>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</si>
  <si>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</si>
  <si>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</si>
  <si>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</si>
  <si>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</si>
  <si>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</si>
  <si>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</si>
  <si>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</si>
  <si>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</si>
  <si>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</si>
  <si>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</si>
  <si>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</si>
  <si>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</si>
  <si>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</si>
  <si>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</si>
  <si>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</si>
  <si>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</si>
  <si>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</si>
  <si>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</si>
  <si>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</si>
  <si>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</si>
  <si>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</si>
  <si>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</si>
  <si>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</si>
  <si>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</si>
  <si>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</si>
  <si>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</si>
  <si>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</si>
  <si>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</si>
  <si>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</si>
  <si>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</si>
  <si>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</si>
  <si>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</si>
  <si>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</si>
  <si>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</si>
  <si>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</si>
  <si>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</si>
  <si>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</si>
  <si>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</si>
  <si>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</si>
  <si>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</si>
  <si>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</si>
  <si>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</si>
  <si>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</si>
  <si>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</si>
  <si>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</si>
  <si>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</si>
  <si>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</si>
  <si>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</si>
  <si>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</si>
  <si>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</si>
  <si>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</si>
  <si>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</si>
  <si>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</si>
  <si>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</si>
  <si>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</si>
  <si>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</si>
  <si>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</si>
  <si>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</si>
  <si>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</si>
  <si>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</si>
  <si>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</si>
  <si>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</si>
  <si>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</si>
  <si>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</si>
  <si>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</si>
  <si>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</si>
  <si>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</si>
  <si>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</si>
  <si>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</si>
  <si>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</si>
  <si>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</si>
  <si>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</si>
  <si>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</si>
  <si>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</si>
  <si>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</si>
  <si>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</si>
  <si>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</si>
  <si>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</si>
  <si>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</si>
  <si>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</si>
  <si>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</si>
  <si>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</si>
  <si>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</si>
  <si>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</si>
  <si>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</si>
  <si>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</si>
  <si>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</si>
  <si>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</si>
  <si>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</si>
  <si>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</si>
  <si>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</si>
  <si>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</si>
  <si>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</si>
  <si>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</si>
  <si>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</si>
  <si>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</si>
  <si>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</si>
  <si>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</si>
  <si>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</si>
  <si>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</si>
  <si>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</si>
  <si>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</si>
  <si>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</si>
  <si>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</si>
  <si>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</si>
  <si>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</si>
  <si>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</si>
  <si>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</si>
  <si>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</si>
  <si>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</si>
  <si>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</si>
  <si>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</si>
  <si>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</si>
  <si>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</si>
  <si>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</si>
  <si>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</si>
  <si>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</si>
  <si>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</si>
  <si>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</si>
  <si>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</si>
  <si>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</si>
  <si>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</si>
  <si>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</si>
  <si>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</si>
  <si>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</si>
  <si>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</si>
  <si>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</si>
  <si>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</si>
  <si>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</si>
  <si>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</si>
  <si>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</si>
  <si>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</si>
  <si>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</si>
  <si>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</si>
  <si>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</si>
  <si>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</si>
  <si>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</si>
  <si>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</si>
  <si>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</si>
  <si>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</si>
  <si>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</si>
  <si>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</si>
  <si>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</si>
  <si>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</si>
  <si>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</si>
  <si>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</si>
  <si>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</si>
  <si>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</si>
  <si>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</si>
  <si>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</si>
  <si>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</si>
  <si>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</si>
  <si>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</si>
  <si>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</si>
  <si>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</si>
  <si>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</si>
  <si>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</si>
  <si>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</si>
  <si>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</si>
  <si>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</si>
  <si>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</si>
  <si>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</si>
  <si>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</si>
  <si>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</si>
  <si>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</si>
  <si>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</si>
  <si>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</si>
  <si>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</si>
  <si>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</si>
  <si>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</si>
  <si>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</si>
  <si>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</si>
  <si>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</si>
  <si>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</si>
  <si>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</si>
  <si>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</si>
  <si>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</si>
  <si>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</si>
  <si>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</si>
  <si>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</si>
  <si>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</si>
  <si>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</si>
  <si>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</si>
  <si>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</si>
  <si>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</si>
  <si>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</si>
  <si>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</si>
  <si>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</si>
  <si>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</si>
  <si>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</si>
  <si>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</si>
  <si>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</si>
  <si>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</si>
  <si>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</si>
  <si>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</si>
  <si>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</si>
  <si>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</si>
  <si>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</si>
  <si>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</si>
  <si>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</si>
  <si>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</si>
  <si>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</si>
  <si>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</si>
  <si>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SOLAR URBANO CON CONSTRUCCION PROVISIONAL.</t>
  </si>
  <si>
    <t>INTEGRO</t>
  </si>
  <si>
    <t>LUIS FERNANDO MOYA AGUAYO</t>
  </si>
  <si>
    <t>AMACUECA JALISCO</t>
  </si>
  <si>
    <t>H. Ayuntamiento de Amacueca</t>
  </si>
  <si>
    <t>AMACUECA, JALISCO.</t>
  </si>
  <si>
    <t>TOTALIDAD DE LOTE HURBANO</t>
  </si>
  <si>
    <t>H AYUNTAMIENTO No. 2</t>
  </si>
  <si>
    <t>AL PONIENTE DE AMACUECA, JALISCO.</t>
  </si>
  <si>
    <t>004-01-004-08-16</t>
  </si>
  <si>
    <t>3495 U</t>
  </si>
  <si>
    <t xml:space="preserve">EN 77.34 MTS CON LUIS MEZA GUDIÑO </t>
  </si>
  <si>
    <t>CON PRIVADA DEL PITAYERO, 25.0 MTS. CON LOTE 15 DE LA MANZANA 8 Y 37.25 MTS CON LUIS MEZA GUDIÑO</t>
  </si>
  <si>
    <r>
      <t>6,283.19 m</t>
    </r>
    <r>
      <rPr>
        <b/>
        <sz val="10"/>
        <rFont val="Calibri"/>
        <family val="2"/>
      </rPr>
      <t>²</t>
    </r>
    <r>
      <rPr>
        <b/>
        <sz val="10"/>
        <rFont val="Arial"/>
        <family val="2"/>
      </rPr>
      <t xml:space="preserve"> </t>
    </r>
  </si>
  <si>
    <t xml:space="preserve">6,283.19 m² </t>
  </si>
  <si>
    <t>AL NOR:</t>
  </si>
  <si>
    <t>AL SUR :</t>
  </si>
  <si>
    <t>AL  ORIENTE :</t>
  </si>
  <si>
    <t>AL PONIENTE:</t>
  </si>
  <si>
    <t>VAZQUEZ LUNA JUAN MANUEL</t>
  </si>
  <si>
    <r>
      <t>CALLE PRIVADA DEL PITAYERO L-16 Mza 08 FRACCTO LOMAS DE AMACUECA 2</t>
    </r>
    <r>
      <rPr>
        <sz val="10"/>
        <rFont val="Calibri"/>
        <family val="2"/>
      </rPr>
      <t>ª</t>
    </r>
    <r>
      <rPr>
        <sz val="10"/>
        <rFont val="Arial"/>
        <family val="2"/>
      </rPr>
      <t xml:space="preserve"> SECCION</t>
    </r>
  </si>
  <si>
    <t>EN 32.14 MTS CONA AREA RESTRINGIDA ZONA CFE, 10.51 MTS CON LOTE 19 DE LA MANZANA 7, 10.0 MTS</t>
  </si>
  <si>
    <t>EN 75.40 MTS CON AREA RESTRINGIDA ZONA C.F.E.</t>
  </si>
  <si>
    <t>EN 63.64 MTS CON LUIS MEZA GUDIÑO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</si>
</sst>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8">
    <font>
      <sz val="10"/>
      <name val="Arial"/>
    </font>
    <font>
      <sz val="10"/>
      <name val="Arial"/>
    </font>
    <font>
      <b/>
      <sz val="12"/>
      <name val="Arial"/>
    </font>
    <font>
      <b/>
      <sz val="10"/>
      <name val="Arial"/>
      <family val="2"/>
    </font>
    <font>
      <sz val="12"/>
      <name val="Arial"/>
    </font>
    <font>
      <b/>
      <sz val="10"/>
      <name val="Arial"/>
    </font>
    <font>
      <sz val="9"/>
      <name val="Arial"/>
    </font>
    <font>
      <sz val="8"/>
      <name val="Arial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</font>
    <font>
      <sz val="7"/>
      <name val="Arial"/>
    </font>
    <font>
      <sz val="7"/>
      <name val="MS Sans Serif"/>
    </font>
    <font>
      <b/>
      <sz val="7"/>
      <name val="MS Sans Serif"/>
    </font>
    <font>
      <sz val="8"/>
      <name val="MS Sans Serif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sz val="10"/>
      <name val="Calibri"/>
      <family val="2"/>
    </font>
    <font>
      <sz val="9"/>
      <name val="Arial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5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11" fontId="3" fillId="0" borderId="0" xfId="0" applyNumberFormat="1" applyFont="1" applyFill="1" applyBorder="1"/>
    <xf numFmtId="0" fontId="0" fillId="0" borderId="0" xfId="0" applyNumberFormat="1" applyFill="1" applyBorder="1"/>
    <xf numFmtId="0" fontId="26" fillId="0" borderId="0" xfId="0" applyFont="1" applyFill="1" applyBorder="1"/>
    <xf numFmtId="0" fontId="19" fillId="0" borderId="16" xfId="0" applyFont="1" applyFill="1" applyBorder="1"/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371885</xdr:colOff>
      <xdr:row>130</xdr:row>
      <xdr:rowOff>116786</xdr:rowOff>
    </xdr:from>
    <xdr:ext cx="1554827" cy="264560"/>
    <xdr:sp macro="" textlink="">
      <xdr:nvSpPr>
        <xdr:cNvPr id="96" name="95 CuadroTexto"/>
        <xdr:cNvSpPr txBox="1"/>
      </xdr:nvSpPr>
      <xdr:spPr>
        <a:xfrm rot="1712705">
          <a:off x="2953160" y="21119411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468343</xdr:colOff>
      <xdr:row>76</xdr:row>
      <xdr:rowOff>95249</xdr:rowOff>
    </xdr:from>
    <xdr:ext cx="4646581" cy="1782924"/>
    <xdr:sp macro="" textlink="">
      <xdr:nvSpPr>
        <xdr:cNvPr id="66" name="65 Rectángulo"/>
        <xdr:cNvSpPr/>
      </xdr:nvSpPr>
      <xdr:spPr>
        <a:xfrm>
          <a:off x="1982818" y="12420599"/>
          <a:ext cx="4646581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PREDIO SIN </a:t>
          </a:r>
        </a:p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CONSTRUCION </a:t>
          </a:r>
        </a:p>
      </xdr:txBody>
    </xdr:sp>
    <xdr:clientData/>
  </xdr:oneCellAnchor>
  <xdr:twoCellAnchor>
    <xdr:from>
      <xdr:col>1</xdr:col>
      <xdr:colOff>161925</xdr:colOff>
      <xdr:row>143</xdr:row>
      <xdr:rowOff>66675</xdr:rowOff>
    </xdr:from>
    <xdr:to>
      <xdr:col>4</xdr:col>
      <xdr:colOff>28575</xdr:colOff>
      <xdr:row>151</xdr:row>
      <xdr:rowOff>123825</xdr:rowOff>
    </xdr:to>
    <xdr:cxnSp macro="">
      <xdr:nvCxnSpPr>
        <xdr:cNvPr id="68" name="67 Conector recto"/>
        <xdr:cNvCxnSpPr/>
      </xdr:nvCxnSpPr>
      <xdr:spPr bwMode="auto">
        <a:xfrm>
          <a:off x="1676400" y="23174325"/>
          <a:ext cx="2752725" cy="13811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1021491</xdr:colOff>
      <xdr:row>130</xdr:row>
      <xdr:rowOff>110331</xdr:rowOff>
    </xdr:from>
    <xdr:to>
      <xdr:col>4</xdr:col>
      <xdr:colOff>628649</xdr:colOff>
      <xdr:row>138</xdr:row>
      <xdr:rowOff>57151</xdr:rowOff>
    </xdr:to>
    <xdr:cxnSp macro="">
      <xdr:nvCxnSpPr>
        <xdr:cNvPr id="69" name="68 Conector recto"/>
        <xdr:cNvCxnSpPr>
          <a:stCxn id="98" idx="3"/>
        </xdr:cNvCxnSpPr>
      </xdr:nvCxnSpPr>
      <xdr:spPr bwMode="auto">
        <a:xfrm rot="16200000" flipH="1">
          <a:off x="3161473" y="20487449"/>
          <a:ext cx="1242220" cy="2493233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19050</xdr:colOff>
      <xdr:row>138</xdr:row>
      <xdr:rowOff>57150</xdr:rowOff>
    </xdr:from>
    <xdr:to>
      <xdr:col>4</xdr:col>
      <xdr:colOff>628650</xdr:colOff>
      <xdr:row>151</xdr:row>
      <xdr:rowOff>133350</xdr:rowOff>
    </xdr:to>
    <xdr:cxnSp macro="">
      <xdr:nvCxnSpPr>
        <xdr:cNvPr id="71" name="70 Conector recto"/>
        <xdr:cNvCxnSpPr/>
      </xdr:nvCxnSpPr>
      <xdr:spPr bwMode="auto">
        <a:xfrm rot="5400000" flipH="1" flipV="1">
          <a:off x="3619500" y="23155275"/>
          <a:ext cx="2209800" cy="6096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161925</xdr:colOff>
      <xdr:row>130</xdr:row>
      <xdr:rowOff>110331</xdr:rowOff>
    </xdr:from>
    <xdr:to>
      <xdr:col>1</xdr:col>
      <xdr:colOff>1021492</xdr:colOff>
      <xdr:row>143</xdr:row>
      <xdr:rowOff>57151</xdr:rowOff>
    </xdr:to>
    <xdr:cxnSp macro="">
      <xdr:nvCxnSpPr>
        <xdr:cNvPr id="74" name="73 Conector recto"/>
        <xdr:cNvCxnSpPr>
          <a:endCxn id="98" idx="3"/>
        </xdr:cNvCxnSpPr>
      </xdr:nvCxnSpPr>
      <xdr:spPr bwMode="auto">
        <a:xfrm rot="5400000" flipH="1" flipV="1">
          <a:off x="1080261" y="21709095"/>
          <a:ext cx="2051845" cy="8595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266700</xdr:colOff>
      <xdr:row>136</xdr:row>
      <xdr:rowOff>76200</xdr:rowOff>
    </xdr:from>
    <xdr:to>
      <xdr:col>4</xdr:col>
      <xdr:colOff>0</xdr:colOff>
      <xdr:row>149</xdr:row>
      <xdr:rowOff>114300</xdr:rowOff>
    </xdr:to>
    <xdr:cxnSp macro="">
      <xdr:nvCxnSpPr>
        <xdr:cNvPr id="76" name="75 Conector recto"/>
        <xdr:cNvCxnSpPr/>
      </xdr:nvCxnSpPr>
      <xdr:spPr bwMode="auto">
        <a:xfrm rot="5400000">
          <a:off x="3067050" y="22888575"/>
          <a:ext cx="2171700" cy="4953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638175</xdr:colOff>
      <xdr:row>137</xdr:row>
      <xdr:rowOff>104776</xdr:rowOff>
    </xdr:from>
    <xdr:to>
      <xdr:col>4</xdr:col>
      <xdr:colOff>400050</xdr:colOff>
      <xdr:row>151</xdr:row>
      <xdr:rowOff>38101</xdr:rowOff>
    </xdr:to>
    <xdr:cxnSp macro="">
      <xdr:nvCxnSpPr>
        <xdr:cNvPr id="77" name="76 Conector recto"/>
        <xdr:cNvCxnSpPr/>
      </xdr:nvCxnSpPr>
      <xdr:spPr bwMode="auto">
        <a:xfrm rot="5400000">
          <a:off x="3424238" y="23093363"/>
          <a:ext cx="2228850" cy="5238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523875</xdr:colOff>
      <xdr:row>138</xdr:row>
      <xdr:rowOff>0</xdr:rowOff>
    </xdr:from>
    <xdr:to>
      <xdr:col>4</xdr:col>
      <xdr:colOff>123825</xdr:colOff>
      <xdr:row>149</xdr:row>
      <xdr:rowOff>76200</xdr:rowOff>
    </xdr:to>
    <xdr:sp macro="" textlink="">
      <xdr:nvSpPr>
        <xdr:cNvPr id="79" name="78 CuadroTexto"/>
        <xdr:cNvSpPr txBox="1"/>
      </xdr:nvSpPr>
      <xdr:spPr>
        <a:xfrm rot="17066158">
          <a:off x="3400425" y="23060025"/>
          <a:ext cx="18859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EJE LINEA DE ALTA TENCION</a:t>
          </a:r>
        </a:p>
      </xdr:txBody>
    </xdr:sp>
    <xdr:clientData/>
  </xdr:twoCellAnchor>
  <xdr:twoCellAnchor>
    <xdr:from>
      <xdr:col>1</xdr:col>
      <xdr:colOff>585789</xdr:colOff>
      <xdr:row>134</xdr:row>
      <xdr:rowOff>147638</xdr:rowOff>
    </xdr:from>
    <xdr:to>
      <xdr:col>1</xdr:col>
      <xdr:colOff>947739</xdr:colOff>
      <xdr:row>139</xdr:row>
      <xdr:rowOff>147638</xdr:rowOff>
    </xdr:to>
    <xdr:sp macro="" textlink="">
      <xdr:nvSpPr>
        <xdr:cNvPr id="80" name="79 CuadroTexto"/>
        <xdr:cNvSpPr txBox="1"/>
      </xdr:nvSpPr>
      <xdr:spPr>
        <a:xfrm rot="17310771">
          <a:off x="1876426" y="22021801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63.64 Mts.</a:t>
          </a:r>
        </a:p>
      </xdr:txBody>
    </xdr:sp>
    <xdr:clientData/>
  </xdr:twoCellAnchor>
  <xdr:oneCellAnchor>
    <xdr:from>
      <xdr:col>1</xdr:col>
      <xdr:colOff>245085</xdr:colOff>
      <xdr:row>130</xdr:row>
      <xdr:rowOff>59716</xdr:rowOff>
    </xdr:from>
    <xdr:ext cx="264560" cy="1554827"/>
    <xdr:sp macro="" textlink="">
      <xdr:nvSpPr>
        <xdr:cNvPr id="81" name="80 CuadroTexto"/>
        <xdr:cNvSpPr txBox="1"/>
      </xdr:nvSpPr>
      <xdr:spPr>
        <a:xfrm rot="17451890">
          <a:off x="1114426" y="21707475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oneCellAnchor>
    <xdr:from>
      <xdr:col>0</xdr:col>
      <xdr:colOff>1333500</xdr:colOff>
      <xdr:row>145</xdr:row>
      <xdr:rowOff>152401</xdr:rowOff>
    </xdr:from>
    <xdr:ext cx="1554827" cy="264560"/>
    <xdr:sp macro="" textlink="">
      <xdr:nvSpPr>
        <xdr:cNvPr id="82" name="81 CuadroTexto"/>
        <xdr:cNvSpPr txBox="1"/>
      </xdr:nvSpPr>
      <xdr:spPr>
        <a:xfrm rot="1712705">
          <a:off x="1333500" y="23612476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twoCellAnchor>
    <xdr:from>
      <xdr:col>2</xdr:col>
      <xdr:colOff>166687</xdr:colOff>
      <xdr:row>132</xdr:row>
      <xdr:rowOff>80962</xdr:rowOff>
    </xdr:from>
    <xdr:to>
      <xdr:col>2</xdr:col>
      <xdr:colOff>976312</xdr:colOff>
      <xdr:row>134</xdr:row>
      <xdr:rowOff>119062</xdr:rowOff>
    </xdr:to>
    <xdr:sp macro="" textlink="">
      <xdr:nvSpPr>
        <xdr:cNvPr id="83" name="82 CuadroTexto"/>
        <xdr:cNvSpPr txBox="1"/>
      </xdr:nvSpPr>
      <xdr:spPr>
        <a:xfrm rot="1396047">
          <a:off x="2747962" y="21407437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44.95 Mts.</a:t>
          </a:r>
        </a:p>
      </xdr:txBody>
    </xdr:sp>
    <xdr:clientData/>
  </xdr:twoCellAnchor>
  <xdr:twoCellAnchor>
    <xdr:from>
      <xdr:col>1</xdr:col>
      <xdr:colOff>304800</xdr:colOff>
      <xdr:row>143</xdr:row>
      <xdr:rowOff>85725</xdr:rowOff>
    </xdr:from>
    <xdr:to>
      <xdr:col>2</xdr:col>
      <xdr:colOff>47625</xdr:colOff>
      <xdr:row>145</xdr:row>
      <xdr:rowOff>95250</xdr:rowOff>
    </xdr:to>
    <xdr:sp macro="" textlink="">
      <xdr:nvSpPr>
        <xdr:cNvPr id="84" name="83 CuadroTexto"/>
        <xdr:cNvSpPr txBox="1"/>
      </xdr:nvSpPr>
      <xdr:spPr>
        <a:xfrm rot="1435968">
          <a:off x="1819275" y="2319337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37.25 Mts.</a:t>
          </a:r>
        </a:p>
      </xdr:txBody>
    </xdr:sp>
    <xdr:clientData/>
  </xdr:twoCellAnchor>
  <xdr:twoCellAnchor>
    <xdr:from>
      <xdr:col>2</xdr:col>
      <xdr:colOff>266700</xdr:colOff>
      <xdr:row>146</xdr:row>
      <xdr:rowOff>47625</xdr:rowOff>
    </xdr:from>
    <xdr:to>
      <xdr:col>3</xdr:col>
      <xdr:colOff>19050</xdr:colOff>
      <xdr:row>148</xdr:row>
      <xdr:rowOff>85725</xdr:rowOff>
    </xdr:to>
    <xdr:sp macro="" textlink="">
      <xdr:nvSpPr>
        <xdr:cNvPr id="85" name="84 CuadroTexto"/>
        <xdr:cNvSpPr txBox="1"/>
      </xdr:nvSpPr>
      <xdr:spPr>
        <a:xfrm rot="1735607">
          <a:off x="2847975" y="236696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25.0  Mts.</a:t>
          </a:r>
        </a:p>
      </xdr:txBody>
    </xdr:sp>
    <xdr:clientData/>
  </xdr:twoCellAnchor>
  <xdr:twoCellAnchor>
    <xdr:from>
      <xdr:col>2</xdr:col>
      <xdr:colOff>947737</xdr:colOff>
      <xdr:row>144</xdr:row>
      <xdr:rowOff>109537</xdr:rowOff>
    </xdr:from>
    <xdr:to>
      <xdr:col>3</xdr:col>
      <xdr:colOff>252412</xdr:colOff>
      <xdr:row>149</xdr:row>
      <xdr:rowOff>109537</xdr:rowOff>
    </xdr:to>
    <xdr:sp macro="" textlink="">
      <xdr:nvSpPr>
        <xdr:cNvPr id="86" name="85 CuadroTexto"/>
        <xdr:cNvSpPr txBox="1"/>
      </xdr:nvSpPr>
      <xdr:spPr>
        <a:xfrm rot="17523760">
          <a:off x="3305174" y="236315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10.0 Mts.</a:t>
          </a:r>
        </a:p>
      </xdr:txBody>
    </xdr:sp>
    <xdr:clientData/>
  </xdr:twoCellAnchor>
  <xdr:twoCellAnchor>
    <xdr:from>
      <xdr:col>2</xdr:col>
      <xdr:colOff>9526</xdr:colOff>
      <xdr:row>147</xdr:row>
      <xdr:rowOff>38099</xdr:rowOff>
    </xdr:from>
    <xdr:to>
      <xdr:col>2</xdr:col>
      <xdr:colOff>390526</xdr:colOff>
      <xdr:row>152</xdr:row>
      <xdr:rowOff>95249</xdr:rowOff>
    </xdr:to>
    <xdr:cxnSp macro="">
      <xdr:nvCxnSpPr>
        <xdr:cNvPr id="88" name="87 Conector recto"/>
        <xdr:cNvCxnSpPr/>
      </xdr:nvCxnSpPr>
      <xdr:spPr bwMode="auto">
        <a:xfrm rot="5400000">
          <a:off x="2347913" y="24064912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438150</xdr:colOff>
      <xdr:row>148</xdr:row>
      <xdr:rowOff>95251</xdr:rowOff>
    </xdr:from>
    <xdr:to>
      <xdr:col>2</xdr:col>
      <xdr:colOff>819150</xdr:colOff>
      <xdr:row>153</xdr:row>
      <xdr:rowOff>152401</xdr:rowOff>
    </xdr:to>
    <xdr:cxnSp macro="">
      <xdr:nvCxnSpPr>
        <xdr:cNvPr id="89" name="88 Conector recto"/>
        <xdr:cNvCxnSpPr/>
      </xdr:nvCxnSpPr>
      <xdr:spPr bwMode="auto">
        <a:xfrm rot="5400000">
          <a:off x="2776537" y="24283989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666750</xdr:colOff>
      <xdr:row>149</xdr:row>
      <xdr:rowOff>38101</xdr:rowOff>
    </xdr:from>
    <xdr:to>
      <xdr:col>2</xdr:col>
      <xdr:colOff>1047750</xdr:colOff>
      <xdr:row>154</xdr:row>
      <xdr:rowOff>95251</xdr:rowOff>
    </xdr:to>
    <xdr:cxnSp macro="">
      <xdr:nvCxnSpPr>
        <xdr:cNvPr id="90" name="89 Conector recto"/>
        <xdr:cNvCxnSpPr/>
      </xdr:nvCxnSpPr>
      <xdr:spPr bwMode="auto">
        <a:xfrm rot="5400000">
          <a:off x="3005137" y="24388764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171656</xdr:colOff>
      <xdr:row>149</xdr:row>
      <xdr:rowOff>33968</xdr:rowOff>
    </xdr:from>
    <xdr:to>
      <xdr:col>2</xdr:col>
      <xdr:colOff>839822</xdr:colOff>
      <xdr:row>151</xdr:row>
      <xdr:rowOff>72068</xdr:rowOff>
    </xdr:to>
    <xdr:sp macro="" textlink="">
      <xdr:nvSpPr>
        <xdr:cNvPr id="91" name="90 CuadroTexto"/>
        <xdr:cNvSpPr txBox="1"/>
      </xdr:nvSpPr>
      <xdr:spPr>
        <a:xfrm rot="1771411">
          <a:off x="2752931" y="24141743"/>
          <a:ext cx="668166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LOTE 15  </a:t>
          </a:r>
        </a:p>
        <a:p>
          <a:r>
            <a:rPr lang="es-ES" sz="900"/>
            <a:t>MAZ. 8.</a:t>
          </a:r>
        </a:p>
      </xdr:txBody>
    </xdr:sp>
    <xdr:clientData/>
  </xdr:twoCellAnchor>
  <xdr:twoCellAnchor>
    <xdr:from>
      <xdr:col>2</xdr:col>
      <xdr:colOff>590304</xdr:colOff>
      <xdr:row>147</xdr:row>
      <xdr:rowOff>148883</xdr:rowOff>
    </xdr:from>
    <xdr:to>
      <xdr:col>2</xdr:col>
      <xdr:colOff>857542</xdr:colOff>
      <xdr:row>155</xdr:row>
      <xdr:rowOff>110529</xdr:rowOff>
    </xdr:to>
    <xdr:sp macro="" textlink="">
      <xdr:nvSpPr>
        <xdr:cNvPr id="92" name="91 CuadroTexto"/>
        <xdr:cNvSpPr txBox="1"/>
      </xdr:nvSpPr>
      <xdr:spPr>
        <a:xfrm rot="17722113">
          <a:off x="2676675" y="24427712"/>
          <a:ext cx="1257046" cy="2672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PRIV.</a:t>
          </a:r>
          <a:r>
            <a:rPr lang="es-ES" sz="900" baseline="0"/>
            <a:t> DEL PITAYERO</a:t>
          </a:r>
          <a:r>
            <a:rPr lang="es-ES" sz="900"/>
            <a:t>.</a:t>
          </a:r>
        </a:p>
      </xdr:txBody>
    </xdr:sp>
    <xdr:clientData/>
  </xdr:twoCellAnchor>
  <xdr:twoCellAnchor>
    <xdr:from>
      <xdr:col>2</xdr:col>
      <xdr:colOff>893536</xdr:colOff>
      <xdr:row>150</xdr:row>
      <xdr:rowOff>24411</xdr:rowOff>
    </xdr:from>
    <xdr:to>
      <xdr:col>3</xdr:col>
      <xdr:colOff>198211</xdr:colOff>
      <xdr:row>154</xdr:row>
      <xdr:rowOff>96721</xdr:rowOff>
    </xdr:to>
    <xdr:sp macro="" textlink="">
      <xdr:nvSpPr>
        <xdr:cNvPr id="93" name="92 CuadroTexto"/>
        <xdr:cNvSpPr txBox="1"/>
      </xdr:nvSpPr>
      <xdr:spPr>
        <a:xfrm rot="17244385">
          <a:off x="3295781" y="24473141"/>
          <a:ext cx="72001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LOTE 19</a:t>
          </a:r>
          <a:r>
            <a:rPr lang="es-ES" sz="900" baseline="0"/>
            <a:t> MAZ. 7</a:t>
          </a:r>
          <a:r>
            <a:rPr lang="es-ES" sz="900"/>
            <a:t>.</a:t>
          </a:r>
        </a:p>
      </xdr:txBody>
    </xdr:sp>
    <xdr:clientData/>
  </xdr:twoCellAnchor>
  <xdr:twoCellAnchor>
    <xdr:from>
      <xdr:col>3</xdr:col>
      <xdr:colOff>100013</xdr:colOff>
      <xdr:row>145</xdr:row>
      <xdr:rowOff>52387</xdr:rowOff>
    </xdr:from>
    <xdr:to>
      <xdr:col>3</xdr:col>
      <xdr:colOff>461963</xdr:colOff>
      <xdr:row>150</xdr:row>
      <xdr:rowOff>52387</xdr:rowOff>
    </xdr:to>
    <xdr:sp macro="" textlink="">
      <xdr:nvSpPr>
        <xdr:cNvPr id="94" name="93 CuadroTexto"/>
        <xdr:cNvSpPr txBox="1"/>
      </xdr:nvSpPr>
      <xdr:spPr>
        <a:xfrm rot="17792142">
          <a:off x="3514725" y="2373630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10.50 Mts.</a:t>
          </a:r>
        </a:p>
      </xdr:txBody>
    </xdr:sp>
    <xdr:clientData/>
  </xdr:twoCellAnchor>
  <xdr:twoCellAnchor>
    <xdr:from>
      <xdr:col>3</xdr:col>
      <xdr:colOff>619126</xdr:colOff>
      <xdr:row>137</xdr:row>
      <xdr:rowOff>19050</xdr:rowOff>
    </xdr:from>
    <xdr:to>
      <xdr:col>4</xdr:col>
      <xdr:colOff>666751</xdr:colOff>
      <xdr:row>139</xdr:row>
      <xdr:rowOff>57150</xdr:rowOff>
    </xdr:to>
    <xdr:sp macro="" textlink="">
      <xdr:nvSpPr>
        <xdr:cNvPr id="95" name="94 CuadroTexto"/>
        <xdr:cNvSpPr txBox="1"/>
      </xdr:nvSpPr>
      <xdr:spPr>
        <a:xfrm rot="1177922">
          <a:off x="4257676" y="2215515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32.39 Mts.</a:t>
          </a:r>
        </a:p>
      </xdr:txBody>
    </xdr:sp>
    <xdr:clientData/>
  </xdr:twoCellAnchor>
  <xdr:twoCellAnchor>
    <xdr:from>
      <xdr:col>4</xdr:col>
      <xdr:colOff>119063</xdr:colOff>
      <xdr:row>142</xdr:row>
      <xdr:rowOff>4762</xdr:rowOff>
    </xdr:from>
    <xdr:to>
      <xdr:col>4</xdr:col>
      <xdr:colOff>481013</xdr:colOff>
      <xdr:row>146</xdr:row>
      <xdr:rowOff>138112</xdr:rowOff>
    </xdr:to>
    <xdr:sp macro="" textlink="">
      <xdr:nvSpPr>
        <xdr:cNvPr id="100" name="99 CuadroTexto"/>
        <xdr:cNvSpPr txBox="1"/>
      </xdr:nvSpPr>
      <xdr:spPr>
        <a:xfrm rot="17230717">
          <a:off x="4295775" y="231743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75.40  Mts.</a:t>
          </a:r>
        </a:p>
      </xdr:txBody>
    </xdr:sp>
    <xdr:clientData/>
  </xdr:twoCellAnchor>
  <xdr:twoCellAnchor>
    <xdr:from>
      <xdr:col>4</xdr:col>
      <xdr:colOff>318768</xdr:colOff>
      <xdr:row>140</xdr:row>
      <xdr:rowOff>49997</xdr:rowOff>
    </xdr:from>
    <xdr:to>
      <xdr:col>4</xdr:col>
      <xdr:colOff>680718</xdr:colOff>
      <xdr:row>151</xdr:row>
      <xdr:rowOff>80935</xdr:rowOff>
    </xdr:to>
    <xdr:sp macro="" textlink="">
      <xdr:nvSpPr>
        <xdr:cNvPr id="101" name="100 CuadroTexto"/>
        <xdr:cNvSpPr txBox="1"/>
      </xdr:nvSpPr>
      <xdr:spPr>
        <a:xfrm rot="17137200">
          <a:off x="3979949" y="23411241"/>
          <a:ext cx="1840688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AREA RESTRINGIDA DE CFE</a:t>
          </a:r>
        </a:p>
      </xdr:txBody>
    </xdr:sp>
    <xdr:clientData/>
  </xdr:twoCellAnchor>
  <xdr:twoCellAnchor editAs="oneCell">
    <xdr:from>
      <xdr:col>0</xdr:col>
      <xdr:colOff>1209674</xdr:colOff>
      <xdr:row>240</xdr:row>
      <xdr:rowOff>66675</xdr:rowOff>
    </xdr:from>
    <xdr:to>
      <xdr:col>4</xdr:col>
      <xdr:colOff>857249</xdr:colOff>
      <xdr:row>274</xdr:row>
      <xdr:rowOff>47014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8818" t="7455" r="32261"/>
        <a:stretch>
          <a:fillRect/>
        </a:stretch>
      </xdr:blipFill>
      <xdr:spPr bwMode="auto">
        <a:xfrm>
          <a:off x="1209674" y="38471475"/>
          <a:ext cx="4048125" cy="54857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topLeftCell="A239" workbookViewId="0">
      <selection activeCell="C183" sqref="C183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354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359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355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339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362</v>
      </c>
      <c r="E8" s="139" t="s">
        <v>8</v>
      </c>
      <c r="F8" s="141">
        <v>121</v>
      </c>
      <c r="G8" s="139" t="s">
        <v>9</v>
      </c>
      <c r="H8" s="252" t="s">
        <v>361</v>
      </c>
    </row>
    <row r="9" spans="1:8">
      <c r="A9" s="142"/>
      <c r="B9" s="1"/>
      <c r="C9" s="1"/>
      <c r="D9" s="1"/>
      <c r="E9" s="1"/>
      <c r="F9" s="1"/>
      <c r="G9" s="1"/>
      <c r="H9" s="143" t="s">
        <v>86</v>
      </c>
    </row>
    <row r="10" spans="1:8">
      <c r="A10" s="144" t="s">
        <v>10</v>
      </c>
      <c r="B10" s="227" t="s">
        <v>371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356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357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41226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358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47" t="s">
        <v>372</v>
      </c>
      <c r="C15" s="1"/>
      <c r="D15" s="1"/>
      <c r="E15" s="1"/>
      <c r="F15" s="129"/>
      <c r="G15" s="1"/>
      <c r="H15" s="143"/>
    </row>
    <row r="16" spans="1:8">
      <c r="A16" s="144"/>
      <c r="B16" s="1" t="s">
        <v>360</v>
      </c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85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349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348</v>
      </c>
      <c r="D27" s="1"/>
      <c r="E27" s="1"/>
      <c r="F27" s="1"/>
      <c r="G27" s="1"/>
      <c r="H27" s="143"/>
    </row>
    <row r="28" spans="1:8">
      <c r="A28" s="142"/>
      <c r="B28" s="149" t="s">
        <v>340</v>
      </c>
      <c r="C28" s="1" t="s">
        <v>350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347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86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>
      <c r="A41" s="144" t="s">
        <v>367</v>
      </c>
      <c r="B41" s="247" t="s">
        <v>375</v>
      </c>
      <c r="C41" s="1"/>
      <c r="D41" s="1"/>
      <c r="E41" s="1"/>
      <c r="F41" s="1"/>
      <c r="G41" s="1"/>
      <c r="H41" s="143"/>
    </row>
    <row r="42" spans="1:8">
      <c r="A42" s="152"/>
      <c r="B42" s="1"/>
      <c r="C42" s="1"/>
      <c r="D42" s="1"/>
      <c r="E42" s="1"/>
      <c r="F42" s="1"/>
      <c r="G42" s="1"/>
      <c r="H42" s="143"/>
    </row>
    <row r="43" spans="1:8">
      <c r="A43" s="144" t="s">
        <v>368</v>
      </c>
      <c r="B43" s="247" t="s">
        <v>374</v>
      </c>
      <c r="C43" s="1"/>
      <c r="D43" s="1"/>
      <c r="E43" s="1"/>
      <c r="F43" s="1"/>
      <c r="G43" s="1"/>
      <c r="H43" s="143"/>
    </row>
    <row r="44" spans="1:8">
      <c r="A44" s="152"/>
      <c r="B44" s="247"/>
      <c r="C44" s="1"/>
      <c r="D44" s="1"/>
      <c r="E44" s="1"/>
      <c r="F44" s="1"/>
      <c r="G44" s="1"/>
      <c r="H44" s="143"/>
    </row>
    <row r="45" spans="1:8">
      <c r="A45" s="144" t="s">
        <v>369</v>
      </c>
      <c r="B45" s="247" t="s">
        <v>363</v>
      </c>
      <c r="C45" s="1"/>
      <c r="D45" s="1"/>
      <c r="E45" s="1"/>
      <c r="F45" s="1"/>
      <c r="G45" s="1"/>
      <c r="H45" s="143"/>
    </row>
    <row r="46" spans="1:8">
      <c r="A46" s="152"/>
      <c r="B46" s="247"/>
      <c r="C46" s="1"/>
      <c r="D46" s="1"/>
      <c r="E46" s="1"/>
      <c r="F46" s="1"/>
      <c r="G46" s="1"/>
      <c r="H46" s="143"/>
    </row>
    <row r="47" spans="1:8">
      <c r="A47" s="144" t="s">
        <v>370</v>
      </c>
      <c r="B47" s="313" t="s">
        <v>373</v>
      </c>
      <c r="C47" s="1"/>
      <c r="D47" s="1"/>
      <c r="E47" s="1"/>
      <c r="F47" s="1"/>
      <c r="G47" s="1"/>
      <c r="H47" s="143"/>
    </row>
    <row r="48" spans="1:8">
      <c r="A48" s="152"/>
      <c r="B48" s="313" t="s">
        <v>364</v>
      </c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312"/>
      <c r="E49" s="1"/>
      <c r="F49" s="1"/>
      <c r="G49" s="1"/>
      <c r="H49" s="143"/>
    </row>
    <row r="50" spans="1:8">
      <c r="A50" s="297" t="s">
        <v>341</v>
      </c>
      <c r="B50" s="298"/>
      <c r="C50" s="311" t="s">
        <v>365</v>
      </c>
      <c r="D50" s="1"/>
      <c r="E50" s="1" t="s">
        <v>331</v>
      </c>
      <c r="F50" s="1"/>
      <c r="G50" s="1"/>
      <c r="H50" s="244" t="s">
        <v>366</v>
      </c>
    </row>
    <row r="51" spans="1:8">
      <c r="A51" s="152"/>
      <c r="B51" s="1"/>
      <c r="C51" s="1"/>
      <c r="D51" s="1"/>
      <c r="E51" s="1"/>
      <c r="F51" s="1" t="s">
        <v>332</v>
      </c>
      <c r="G51" s="1"/>
      <c r="H51" s="244"/>
    </row>
    <row r="52" spans="1:8">
      <c r="A52" s="297" t="s">
        <v>333</v>
      </c>
      <c r="B52" s="298"/>
      <c r="C52" s="268" t="s">
        <v>351</v>
      </c>
      <c r="D52" s="1"/>
      <c r="E52" s="1" t="s">
        <v>334</v>
      </c>
      <c r="F52" s="1"/>
      <c r="G52" s="1"/>
      <c r="H52" s="143"/>
    </row>
    <row r="53" spans="1:8">
      <c r="A53" s="297" t="s">
        <v>335</v>
      </c>
      <c r="B53" s="298"/>
      <c r="C53" s="1"/>
      <c r="D53" s="1"/>
      <c r="E53" s="1" t="s">
        <v>336</v>
      </c>
      <c r="F53" s="1"/>
      <c r="G53" s="1"/>
      <c r="H53" s="143"/>
    </row>
    <row r="54" spans="1:8">
      <c r="A54" s="297" t="s">
        <v>337</v>
      </c>
      <c r="B54" s="298"/>
      <c r="C54" s="1"/>
      <c r="D54" s="1"/>
      <c r="E54" s="1"/>
      <c r="F54" s="1"/>
      <c r="G54" s="1"/>
      <c r="H54" s="143"/>
    </row>
    <row r="55" spans="1:8">
      <c r="A55" s="297" t="s">
        <v>338</v>
      </c>
      <c r="B55" s="298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339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342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2" t="s">
        <v>26</v>
      </c>
      <c r="B67" s="259"/>
      <c r="C67" s="260"/>
      <c r="D67" s="260"/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/>
      <c r="E68" s="260"/>
      <c r="F68" s="260"/>
      <c r="G68" s="260"/>
      <c r="H68" s="261"/>
    </row>
    <row r="69" spans="1:8">
      <c r="A69" s="152" t="s">
        <v>27</v>
      </c>
      <c r="B69" s="262"/>
      <c r="C69" s="260"/>
      <c r="D69" s="260"/>
      <c r="E69" s="260"/>
      <c r="F69" s="260"/>
      <c r="G69" s="260"/>
      <c r="H69" s="261"/>
    </row>
    <row r="70" spans="1:8" ht="10.5" customHeight="1">
      <c r="A70" s="152"/>
      <c r="B70" s="263"/>
      <c r="C70" s="260"/>
      <c r="D70" s="260"/>
      <c r="E70" s="260"/>
      <c r="F70" s="260"/>
      <c r="G70" s="260"/>
      <c r="H70" s="261"/>
    </row>
    <row r="71" spans="1:8">
      <c r="A71" s="152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>
      <c r="A72" s="152"/>
      <c r="B72" s="263"/>
      <c r="C72" s="260"/>
      <c r="D72" s="260"/>
      <c r="E72" s="260"/>
      <c r="F72" s="260"/>
      <c r="G72" s="260"/>
      <c r="H72" s="261"/>
    </row>
    <row r="73" spans="1:8">
      <c r="A73" s="152" t="s">
        <v>29</v>
      </c>
      <c r="B73" s="262"/>
      <c r="C73" s="260"/>
      <c r="D73" s="260"/>
      <c r="E73" s="260"/>
      <c r="F73" s="260"/>
      <c r="G73" s="260"/>
      <c r="H73" s="261"/>
    </row>
    <row r="74" spans="1:8" ht="13.5" customHeight="1">
      <c r="A74" s="152"/>
      <c r="B74" s="263"/>
      <c r="C74" s="260"/>
      <c r="D74" s="260"/>
      <c r="E74" s="260"/>
      <c r="F74" s="260"/>
      <c r="G74" s="260"/>
      <c r="H74" s="261"/>
    </row>
    <row r="75" spans="1:8">
      <c r="A75" s="152" t="s">
        <v>30</v>
      </c>
      <c r="B75" s="262"/>
      <c r="C75" s="260"/>
      <c r="D75" s="260"/>
      <c r="E75" s="260"/>
      <c r="F75" s="260"/>
      <c r="G75" s="260"/>
      <c r="H75" s="261"/>
    </row>
    <row r="76" spans="1:8" ht="11.25" customHeight="1">
      <c r="A76" s="152"/>
      <c r="B76" s="263"/>
      <c r="C76" s="260"/>
      <c r="D76" s="260"/>
      <c r="E76" s="260"/>
      <c r="F76" s="260"/>
      <c r="G76" s="260"/>
      <c r="H76" s="261"/>
    </row>
    <row r="77" spans="1:8">
      <c r="A77" s="152" t="s">
        <v>31</v>
      </c>
      <c r="B77" s="262"/>
      <c r="C77" s="260"/>
      <c r="D77" s="260"/>
      <c r="E77" s="260"/>
      <c r="F77" s="260"/>
      <c r="G77" s="260"/>
      <c r="H77" s="261"/>
    </row>
    <row r="78" spans="1:8" ht="12" customHeight="1">
      <c r="A78" s="152"/>
      <c r="B78" s="263"/>
      <c r="C78" s="260"/>
      <c r="D78" s="260"/>
      <c r="E78" s="260"/>
      <c r="F78" s="260"/>
      <c r="G78" s="260"/>
      <c r="H78" s="261"/>
    </row>
    <row r="79" spans="1:8">
      <c r="A79" s="152" t="s">
        <v>32</v>
      </c>
      <c r="B79" s="264"/>
      <c r="C79" s="260"/>
      <c r="D79" s="260"/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/>
      <c r="E80" s="260"/>
      <c r="F80" s="260"/>
      <c r="G80" s="260"/>
      <c r="H80" s="261"/>
    </row>
    <row r="81" spans="1:8">
      <c r="A81" s="142" t="s">
        <v>33</v>
      </c>
      <c r="B81" s="260"/>
      <c r="C81" s="260"/>
      <c r="D81" s="260"/>
      <c r="E81" s="260"/>
      <c r="F81" s="260"/>
      <c r="G81" s="260"/>
      <c r="H81" s="261"/>
    </row>
    <row r="82" spans="1:8">
      <c r="A82" s="152" t="s">
        <v>34</v>
      </c>
      <c r="B82" s="265"/>
      <c r="C82" s="260"/>
      <c r="D82" s="260"/>
      <c r="E82" s="260"/>
      <c r="F82" s="260"/>
      <c r="G82" s="260"/>
      <c r="H82" s="261"/>
    </row>
    <row r="83" spans="1:8" ht="12.75" customHeight="1">
      <c r="A83" s="152"/>
      <c r="B83" s="263"/>
      <c r="C83" s="260"/>
      <c r="D83" s="260"/>
      <c r="E83" s="260"/>
      <c r="F83" s="260"/>
      <c r="G83" s="260"/>
      <c r="H83" s="261"/>
    </row>
    <row r="84" spans="1:8">
      <c r="A84" s="152" t="s">
        <v>35</v>
      </c>
      <c r="B84" s="265"/>
      <c r="C84" s="260"/>
      <c r="D84" s="260"/>
      <c r="E84" s="260"/>
      <c r="F84" s="260"/>
      <c r="G84" s="260"/>
      <c r="H84" s="261"/>
    </row>
    <row r="85" spans="1:8" ht="12.75" customHeight="1">
      <c r="A85" s="152"/>
      <c r="B85" s="263"/>
      <c r="C85" s="260"/>
      <c r="D85" s="260"/>
      <c r="E85" s="260"/>
      <c r="F85" s="260"/>
      <c r="G85" s="260"/>
      <c r="H85" s="261"/>
    </row>
    <row r="86" spans="1:8">
      <c r="A86" s="152" t="s">
        <v>36</v>
      </c>
      <c r="B86" s="116"/>
      <c r="C86" s="260"/>
      <c r="D86" s="260"/>
      <c r="E86" s="260"/>
      <c r="F86" s="260"/>
      <c r="G86" s="260"/>
      <c r="H86" s="261"/>
    </row>
    <row r="87" spans="1:8" ht="12" customHeight="1">
      <c r="A87" s="152"/>
      <c r="B87" s="263"/>
      <c r="C87" s="260"/>
      <c r="D87" s="260"/>
      <c r="E87" s="260"/>
      <c r="F87" s="260"/>
      <c r="G87" s="260"/>
      <c r="H87" s="261"/>
    </row>
    <row r="88" spans="1:8">
      <c r="A88" s="152" t="s">
        <v>37</v>
      </c>
      <c r="B88" s="263"/>
      <c r="C88" s="260"/>
      <c r="D88" s="260"/>
      <c r="E88" s="260"/>
      <c r="F88" s="260"/>
      <c r="G88" s="260"/>
      <c r="H88" s="261"/>
    </row>
    <row r="89" spans="1:8" ht="10.5" customHeight="1">
      <c r="A89" s="152"/>
      <c r="B89" s="263"/>
      <c r="C89" s="260"/>
      <c r="D89" s="260"/>
      <c r="E89" s="260"/>
      <c r="F89" s="260"/>
      <c r="G89" s="260"/>
      <c r="H89" s="261"/>
    </row>
    <row r="90" spans="1:8">
      <c r="A90" s="152" t="s">
        <v>38</v>
      </c>
      <c r="B90" s="114"/>
      <c r="C90" s="260"/>
      <c r="D90" s="260"/>
      <c r="E90" s="260"/>
      <c r="F90" s="260"/>
      <c r="G90" s="260"/>
      <c r="H90" s="261"/>
    </row>
    <row r="91" spans="1:8">
      <c r="A91" s="152" t="s">
        <v>39</v>
      </c>
      <c r="B91" s="264"/>
      <c r="C91" s="260"/>
      <c r="D91" s="260"/>
      <c r="E91" s="260"/>
      <c r="F91" s="260"/>
      <c r="G91" s="260"/>
      <c r="H91" s="261"/>
    </row>
    <row r="92" spans="1:8" ht="12" customHeight="1">
      <c r="A92" s="152"/>
      <c r="B92" s="263"/>
      <c r="C92" s="260"/>
      <c r="D92" s="260"/>
      <c r="E92" s="260"/>
      <c r="F92" s="260"/>
      <c r="G92" s="260"/>
      <c r="H92" s="261"/>
    </row>
    <row r="93" spans="1:8">
      <c r="A93" s="152" t="s">
        <v>40</v>
      </c>
      <c r="B93" s="263"/>
      <c r="C93" s="260"/>
      <c r="D93" s="260"/>
      <c r="E93" s="260"/>
      <c r="F93" s="260"/>
      <c r="G93" s="260"/>
      <c r="H93" s="261"/>
    </row>
    <row r="94" spans="1:8" ht="12" customHeight="1">
      <c r="A94" s="152"/>
      <c r="B94" s="263" t="s">
        <v>86</v>
      </c>
      <c r="C94" s="260"/>
      <c r="D94" s="260"/>
      <c r="E94" s="260"/>
      <c r="F94" s="260"/>
      <c r="G94" s="260"/>
      <c r="H94" s="261"/>
    </row>
    <row r="95" spans="1:8">
      <c r="A95" s="152" t="s">
        <v>41</v>
      </c>
      <c r="B95" s="263"/>
      <c r="C95" s="260"/>
      <c r="D95" s="260"/>
      <c r="E95" s="260"/>
      <c r="F95" s="260"/>
      <c r="G95" s="260"/>
      <c r="H95" s="261"/>
    </row>
    <row r="96" spans="1:8" ht="12" customHeight="1">
      <c r="A96" s="142"/>
      <c r="B96" s="260" t="s">
        <v>86</v>
      </c>
      <c r="C96" s="260"/>
      <c r="D96" s="260"/>
      <c r="E96" s="260"/>
      <c r="F96" s="260"/>
      <c r="G96" s="260"/>
      <c r="H96" s="261"/>
    </row>
    <row r="97" spans="1:8" ht="12" customHeight="1">
      <c r="A97" s="152" t="s">
        <v>42</v>
      </c>
      <c r="B97" s="116"/>
      <c r="C97" s="260"/>
      <c r="D97" s="260"/>
      <c r="E97" s="260"/>
      <c r="F97" s="260"/>
      <c r="G97" s="260"/>
      <c r="H97" s="261"/>
    </row>
    <row r="98" spans="1:8" ht="11.25" customHeight="1">
      <c r="A98" s="152"/>
      <c r="B98" s="260"/>
      <c r="C98" s="260"/>
      <c r="D98" s="260"/>
      <c r="E98" s="260"/>
      <c r="F98" s="260"/>
      <c r="G98" s="260"/>
      <c r="H98" s="261"/>
    </row>
    <row r="99" spans="1:8" ht="11.25" customHeight="1">
      <c r="A99" s="152" t="s">
        <v>43</v>
      </c>
      <c r="B99" s="262"/>
      <c r="C99" s="260"/>
      <c r="D99" s="260"/>
      <c r="E99" s="260"/>
      <c r="F99" s="260"/>
      <c r="G99" s="260"/>
      <c r="H99" s="261"/>
    </row>
    <row r="100" spans="1:8" ht="12" customHeight="1">
      <c r="A100" s="152"/>
      <c r="B100" s="260"/>
      <c r="C100" s="260"/>
      <c r="D100" s="260"/>
      <c r="E100" s="260"/>
      <c r="F100" s="260"/>
      <c r="G100" s="260"/>
      <c r="H100" s="261"/>
    </row>
    <row r="101" spans="1:8">
      <c r="A101" s="152" t="s">
        <v>44</v>
      </c>
      <c r="B101" s="262"/>
      <c r="C101" s="260"/>
      <c r="D101" s="260"/>
      <c r="E101" s="260"/>
      <c r="F101" s="260"/>
      <c r="G101" s="260"/>
      <c r="H101" s="261"/>
    </row>
    <row r="102" spans="1:8">
      <c r="A102" s="152" t="s">
        <v>45</v>
      </c>
      <c r="B102" s="262"/>
      <c r="C102" s="260"/>
      <c r="D102" s="260"/>
      <c r="E102" s="260"/>
      <c r="F102" s="260"/>
      <c r="G102" s="260"/>
      <c r="H102" s="261"/>
    </row>
    <row r="103" spans="1:8" ht="12.75" customHeight="1">
      <c r="A103" s="152"/>
      <c r="B103" s="260"/>
      <c r="C103" s="260"/>
      <c r="D103" s="260"/>
      <c r="E103" s="260"/>
      <c r="F103" s="260"/>
      <c r="G103" s="260"/>
      <c r="H103" s="261"/>
    </row>
    <row r="104" spans="1:8">
      <c r="A104" s="152" t="s">
        <v>46</v>
      </c>
      <c r="B104" s="262"/>
      <c r="C104" s="260"/>
      <c r="D104" s="260"/>
      <c r="E104" s="260"/>
      <c r="F104" s="260"/>
      <c r="G104" s="260"/>
      <c r="H104" s="261"/>
    </row>
    <row r="105" spans="1:8" ht="14.25" customHeight="1">
      <c r="A105" s="152"/>
      <c r="B105" s="260"/>
      <c r="C105" s="260"/>
      <c r="D105" s="260"/>
      <c r="E105" s="260"/>
      <c r="F105" s="260"/>
      <c r="G105" s="260"/>
      <c r="H105" s="261"/>
    </row>
    <row r="106" spans="1:8">
      <c r="A106" s="152" t="s">
        <v>47</v>
      </c>
      <c r="B106" s="262"/>
      <c r="C106" s="260"/>
      <c r="D106" s="260"/>
      <c r="E106" s="260"/>
      <c r="F106" s="260"/>
      <c r="G106" s="260"/>
      <c r="H106" s="261"/>
    </row>
    <row r="107" spans="1:8" ht="12.75" customHeight="1">
      <c r="A107" s="152"/>
      <c r="B107" s="260"/>
      <c r="C107" s="260"/>
      <c r="D107" s="260"/>
      <c r="E107" s="260"/>
      <c r="F107" s="260"/>
      <c r="G107" s="260"/>
      <c r="H107" s="261"/>
    </row>
    <row r="108" spans="1:8">
      <c r="A108" s="152" t="s">
        <v>48</v>
      </c>
      <c r="B108" s="262"/>
      <c r="C108" s="260"/>
      <c r="D108" s="260"/>
      <c r="E108" s="260"/>
      <c r="F108" s="260"/>
      <c r="G108" s="260"/>
      <c r="H108" s="261"/>
    </row>
    <row r="109" spans="1:8" ht="12.75" customHeight="1">
      <c r="A109" s="152"/>
      <c r="B109" s="260"/>
      <c r="C109" s="260"/>
      <c r="D109" s="260"/>
      <c r="E109" s="260"/>
      <c r="F109" s="260"/>
      <c r="G109" s="260"/>
      <c r="H109" s="261"/>
    </row>
    <row r="110" spans="1:8">
      <c r="A110" s="152" t="s">
        <v>49</v>
      </c>
      <c r="B110" s="262"/>
      <c r="C110" s="260"/>
      <c r="D110" s="260"/>
      <c r="E110" s="260"/>
      <c r="F110" s="260"/>
      <c r="G110" s="260"/>
      <c r="H110" s="261"/>
    </row>
    <row r="111" spans="1:8" ht="12.75" customHeight="1">
      <c r="A111" s="152"/>
      <c r="B111" s="260"/>
      <c r="C111" s="260"/>
      <c r="D111" s="260"/>
      <c r="E111" s="260"/>
      <c r="F111" s="260"/>
      <c r="G111" s="260"/>
      <c r="H111" s="261"/>
    </row>
    <row r="112" spans="1:8">
      <c r="A112" s="152" t="s">
        <v>50</v>
      </c>
      <c r="B112" s="262"/>
      <c r="C112" s="260"/>
      <c r="D112" s="260"/>
      <c r="E112" s="260"/>
      <c r="F112" s="260"/>
      <c r="G112" s="260"/>
      <c r="H112" s="261"/>
    </row>
    <row r="113" spans="1:8">
      <c r="A113" s="152"/>
      <c r="B113" s="260"/>
      <c r="C113" s="260"/>
      <c r="D113" s="260"/>
      <c r="E113" s="260"/>
      <c r="F113" s="260"/>
      <c r="G113" s="260"/>
      <c r="H113" s="261"/>
    </row>
    <row r="114" spans="1:8">
      <c r="A114" s="238" t="s">
        <v>51</v>
      </c>
      <c r="B114" s="266"/>
      <c r="C114" s="266"/>
      <c r="D114" s="266"/>
      <c r="E114" s="266"/>
      <c r="F114" s="266"/>
      <c r="G114" s="266"/>
      <c r="H114" s="267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339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70" t="s">
        <v>343</v>
      </c>
      <c r="B121" s="140"/>
      <c r="C121" s="140"/>
      <c r="D121" s="140"/>
      <c r="E121" s="140"/>
      <c r="F121" s="140"/>
      <c r="G121" s="140"/>
      <c r="H121" s="271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314" t="s">
        <v>53</v>
      </c>
      <c r="B125" s="246"/>
      <c r="C125" s="149"/>
      <c r="D125" s="227" t="s">
        <v>54</v>
      </c>
      <c r="E125" s="1"/>
      <c r="F125" s="1"/>
      <c r="G125" s="1"/>
      <c r="H125" s="143"/>
    </row>
    <row r="126" spans="1:8">
      <c r="A126" s="142"/>
      <c r="B126" s="1"/>
      <c r="C126" s="154"/>
      <c r="D126" s="1"/>
      <c r="E126" s="1"/>
      <c r="F126" s="1"/>
      <c r="G126" s="1"/>
      <c r="H126" s="143"/>
    </row>
    <row r="127" spans="1:8">
      <c r="A127" s="142" t="s">
        <v>55</v>
      </c>
      <c r="B127" s="1"/>
      <c r="C127" s="141" t="s">
        <v>366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86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/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8"/>
      <c r="E138" s="1"/>
      <c r="F138" s="1"/>
      <c r="G138" s="1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/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86</v>
      </c>
      <c r="H143" s="143"/>
    </row>
    <row r="144" spans="1:8" ht="15">
      <c r="A144" s="142"/>
      <c r="B144" s="1"/>
      <c r="C144" s="239"/>
      <c r="D144" s="1"/>
      <c r="E144" s="1"/>
      <c r="F144" s="1" t="s">
        <v>86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/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/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70" t="s">
        <v>324</v>
      </c>
      <c r="B158" s="140"/>
      <c r="C158" s="140"/>
      <c r="D158" s="140"/>
      <c r="E158" s="140"/>
      <c r="F158" s="140"/>
      <c r="G158" s="140"/>
      <c r="H158" s="271"/>
    </row>
    <row r="159" spans="1:8">
      <c r="A159" s="226" t="s">
        <v>325</v>
      </c>
      <c r="B159" s="225"/>
      <c r="C159" s="226" t="s">
        <v>326</v>
      </c>
      <c r="D159" s="225"/>
      <c r="E159" s="226" t="s">
        <v>327</v>
      </c>
      <c r="F159" s="225"/>
      <c r="G159" s="141" t="s">
        <v>328</v>
      </c>
      <c r="H159" s="225"/>
    </row>
    <row r="160" spans="1:8">
      <c r="A160" s="256"/>
      <c r="C160" s="257"/>
      <c r="E160" s="257"/>
      <c r="G160" s="257"/>
    </row>
    <row r="161" spans="1:8">
      <c r="A161" s="226"/>
      <c r="B161" s="225"/>
      <c r="C161" s="139"/>
      <c r="D161" s="225"/>
      <c r="E161" s="139"/>
      <c r="F161" s="225"/>
      <c r="G161" s="155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70" t="s">
        <v>344</v>
      </c>
      <c r="B164" s="140"/>
      <c r="C164" s="140"/>
      <c r="D164" s="140"/>
      <c r="E164" s="140"/>
      <c r="F164" s="140"/>
      <c r="G164" s="140"/>
      <c r="H164" s="271"/>
    </row>
    <row r="165" spans="1:8">
      <c r="A165" s="142" t="s">
        <v>330</v>
      </c>
      <c r="B165" s="1" t="s">
        <v>352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345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339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80" t="s">
        <v>56</v>
      </c>
      <c r="B178" s="280"/>
      <c r="C178" s="280"/>
      <c r="D178" s="280"/>
      <c r="E178" s="280"/>
      <c r="F178" s="280"/>
      <c r="G178" s="280"/>
      <c r="H178" s="281"/>
    </row>
    <row r="179" spans="1:8">
      <c r="A179" s="157" t="s">
        <v>57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8"/>
      <c r="B180" s="159" t="s">
        <v>58</v>
      </c>
      <c r="C180" s="159"/>
      <c r="D180" s="159"/>
      <c r="E180" s="159"/>
      <c r="F180" s="159"/>
      <c r="G180" s="159"/>
      <c r="H180" s="160"/>
    </row>
    <row r="181" spans="1:8" ht="14.25" thickTop="1" thickBot="1">
      <c r="A181" s="161" t="s">
        <v>59</v>
      </c>
      <c r="B181" s="162" t="s">
        <v>60</v>
      </c>
      <c r="C181" s="162" t="s">
        <v>61</v>
      </c>
      <c r="D181" s="162" t="s">
        <v>62</v>
      </c>
      <c r="E181" s="282" t="s">
        <v>63</v>
      </c>
      <c r="F181" s="283"/>
      <c r="G181" s="163" t="s">
        <v>64</v>
      </c>
      <c r="H181" s="160" t="s">
        <v>65</v>
      </c>
    </row>
    <row r="182" spans="1:8" ht="13.5" thickTop="1">
      <c r="A182" s="164"/>
      <c r="B182" s="251">
        <v>6283.19</v>
      </c>
      <c r="C182" s="230">
        <v>40</v>
      </c>
      <c r="D182" s="166">
        <v>0</v>
      </c>
      <c r="E182" s="272" t="s">
        <v>353</v>
      </c>
      <c r="F182" s="273"/>
      <c r="G182" s="231">
        <f>(B182*C182)</f>
        <v>251327.59999999998</v>
      </c>
      <c r="H182" s="232">
        <f>G182</f>
        <v>251327.59999999998</v>
      </c>
    </row>
    <row r="183" spans="1:8">
      <c r="A183" s="164"/>
      <c r="B183" s="165"/>
      <c r="C183" s="287"/>
      <c r="D183" s="166"/>
      <c r="E183" s="289"/>
      <c r="F183" s="275"/>
      <c r="G183" s="167">
        <f>C183*D183</f>
        <v>0</v>
      </c>
      <c r="H183" s="168">
        <f>B183*G183</f>
        <v>0</v>
      </c>
    </row>
    <row r="184" spans="1:8">
      <c r="A184" s="164"/>
      <c r="B184" s="165"/>
      <c r="C184" s="287"/>
      <c r="D184" s="166"/>
      <c r="E184" s="288"/>
      <c r="F184" s="275"/>
      <c r="G184" s="167"/>
      <c r="H184" s="168">
        <f>B184*G184</f>
        <v>0</v>
      </c>
    </row>
    <row r="185" spans="1:8">
      <c r="A185" s="164"/>
      <c r="B185" s="165"/>
      <c r="C185" s="165"/>
      <c r="D185" s="166"/>
      <c r="E185" s="274"/>
      <c r="F185" s="275"/>
      <c r="G185" s="167">
        <f>IF(D185&lt;&gt;1,+C185*D185,C185)</f>
        <v>0</v>
      </c>
      <c r="H185" s="168">
        <f>IF(C185=G185,B185*C185,B185*C185*D185)</f>
        <v>0</v>
      </c>
    </row>
    <row r="186" spans="1:8" ht="13.5" thickBot="1">
      <c r="A186" s="169"/>
      <c r="B186" s="170"/>
      <c r="C186" s="170"/>
      <c r="D186" s="171"/>
      <c r="E186" s="276"/>
      <c r="F186" s="277"/>
      <c r="G186" s="172">
        <f>IF(D186&lt;&gt;1,+C186*D186,C186)</f>
        <v>0</v>
      </c>
      <c r="H186" s="173">
        <f>IF(C186=G186,B186*C186,B186*C186*D186)</f>
        <v>0</v>
      </c>
    </row>
    <row r="187" spans="1:8" ht="13.5" thickTop="1">
      <c r="A187" s="174" t="s">
        <v>66</v>
      </c>
      <c r="B187" s="175">
        <f>SUM(B182:B186)</f>
        <v>6283.19</v>
      </c>
      <c r="C187" s="1"/>
      <c r="D187" s="1"/>
      <c r="E187" s="149"/>
      <c r="F187" s="129"/>
      <c r="G187" s="149" t="s">
        <v>346</v>
      </c>
      <c r="H187" s="233">
        <f>H182+H183+H184</f>
        <v>251327.59999999998</v>
      </c>
    </row>
    <row r="188" spans="1:8" ht="12.75" hidden="1" customHeight="1">
      <c r="A188" s="177"/>
      <c r="B188" s="1"/>
      <c r="C188" s="1"/>
      <c r="D188" s="1"/>
      <c r="E188" s="129"/>
      <c r="F188" s="149" t="s">
        <v>67</v>
      </c>
      <c r="G188" s="178">
        <v>1</v>
      </c>
      <c r="H188" s="233">
        <f>G188*Val_terreno</f>
        <v>251327.59999999998</v>
      </c>
    </row>
    <row r="189" spans="1:8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251327.59999999998</v>
      </c>
    </row>
    <row r="190" spans="1:8">
      <c r="A190" s="177"/>
      <c r="B190" s="1"/>
      <c r="C190" s="1"/>
      <c r="D190" s="1"/>
      <c r="E190" s="129"/>
      <c r="F190" s="1"/>
      <c r="G190" s="1"/>
      <c r="H190" s="180"/>
    </row>
    <row r="191" spans="1:8" ht="13.5" thickBot="1">
      <c r="A191" s="181" t="s">
        <v>68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>
      <c r="A192" s="182" t="s">
        <v>69</v>
      </c>
      <c r="B192" s="183" t="s">
        <v>60</v>
      </c>
      <c r="C192" s="183" t="s">
        <v>70</v>
      </c>
      <c r="D192" s="183" t="s">
        <v>71</v>
      </c>
      <c r="E192" s="284" t="s">
        <v>72</v>
      </c>
      <c r="F192" s="285"/>
      <c r="G192" s="291" t="s">
        <v>64</v>
      </c>
      <c r="H192" s="184" t="s">
        <v>65</v>
      </c>
    </row>
    <row r="193" spans="1:8" ht="13.5" thickTop="1">
      <c r="A193" s="258"/>
      <c r="B193" s="229"/>
      <c r="C193" s="230"/>
      <c r="D193" s="186"/>
      <c r="E193" s="290"/>
      <c r="F193" s="278"/>
      <c r="G193" s="235"/>
      <c r="H193" s="234">
        <f>B193*C193</f>
        <v>0</v>
      </c>
    </row>
    <row r="194" spans="1:8">
      <c r="A194" s="258"/>
      <c r="B194" s="229"/>
      <c r="C194" s="230"/>
      <c r="D194" s="186"/>
      <c r="E194" s="189"/>
      <c r="F194" s="269"/>
      <c r="G194" s="292"/>
      <c r="H194" s="234">
        <f>B194*C194</f>
        <v>0</v>
      </c>
    </row>
    <row r="195" spans="1:8">
      <c r="A195" s="258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66</v>
      </c>
      <c r="B198" s="175">
        <f>SUM(B193:B197)</f>
        <v>0</v>
      </c>
      <c r="C198" s="196"/>
      <c r="D198" s="1"/>
      <c r="E198" s="1"/>
      <c r="F198" s="129"/>
      <c r="G198" s="149" t="s">
        <v>73</v>
      </c>
      <c r="H198" s="236">
        <f>SUM(H193:H197)</f>
        <v>0</v>
      </c>
    </row>
    <row r="199" spans="1:8" ht="12.75" hidden="1" customHeight="1">
      <c r="A199" s="177"/>
      <c r="B199" s="1"/>
      <c r="C199" s="1"/>
      <c r="D199" s="1"/>
      <c r="E199" s="129"/>
      <c r="F199" s="149" t="s">
        <v>67</v>
      </c>
      <c r="G199" s="178">
        <v>1</v>
      </c>
      <c r="H199" s="233">
        <f>G199*Val_constr</f>
        <v>0</v>
      </c>
    </row>
    <row r="200" spans="1:8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0</v>
      </c>
    </row>
    <row r="201" spans="1:8">
      <c r="A201" s="177"/>
      <c r="B201" s="1"/>
      <c r="C201" s="1"/>
      <c r="D201" s="1"/>
      <c r="E201" s="1"/>
      <c r="F201" s="1"/>
      <c r="G201" s="129"/>
      <c r="H201" s="130"/>
    </row>
    <row r="202" spans="1:8" ht="13.5" thickBot="1">
      <c r="A202" s="181" t="s">
        <v>74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>
      <c r="A203" s="197"/>
      <c r="B203" s="198" t="s">
        <v>75</v>
      </c>
      <c r="C203" s="199" t="s">
        <v>70</v>
      </c>
      <c r="D203" s="162" t="s">
        <v>71</v>
      </c>
      <c r="E203" s="282" t="s">
        <v>76</v>
      </c>
      <c r="F203" s="199"/>
      <c r="G203" s="198" t="s">
        <v>72</v>
      </c>
      <c r="H203" s="286" t="s">
        <v>65</v>
      </c>
    </row>
    <row r="204" spans="1:8" ht="13.5" thickTop="1">
      <c r="A204" s="200" t="s">
        <v>86</v>
      </c>
      <c r="B204" s="201" t="s">
        <v>86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>
      <c r="A209" s="177"/>
      <c r="B209" s="1"/>
      <c r="C209" s="1"/>
      <c r="D209" s="1"/>
      <c r="E209" s="1"/>
      <c r="F209" s="129"/>
      <c r="G209" s="149" t="s">
        <v>73</v>
      </c>
      <c r="H209" s="176">
        <f>SUM(H204:H208)</f>
        <v>0</v>
      </c>
    </row>
    <row r="210" spans="1:8" ht="12.75" hidden="1" customHeight="1">
      <c r="A210" s="177" t="s">
        <v>86</v>
      </c>
      <c r="B210" s="1"/>
      <c r="C210" s="1"/>
      <c r="D210" s="1"/>
      <c r="E210" s="129"/>
      <c r="F210" s="149" t="s">
        <v>67</v>
      </c>
      <c r="G210" s="213">
        <v>0</v>
      </c>
      <c r="H210" s="176">
        <f>+H209*G210</f>
        <v>0</v>
      </c>
    </row>
    <row r="211" spans="1:8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>
      <c r="A212" s="177" t="s">
        <v>86</v>
      </c>
      <c r="B212" s="1"/>
      <c r="C212" s="1"/>
      <c r="D212" s="1"/>
      <c r="E212" s="129"/>
      <c r="F212" s="149"/>
      <c r="G212" s="214"/>
      <c r="H212" s="130"/>
    </row>
    <row r="213" spans="1:8">
      <c r="A213" s="177" t="s">
        <v>86</v>
      </c>
      <c r="B213" s="1"/>
      <c r="C213" s="1"/>
      <c r="D213" s="1"/>
      <c r="E213" s="1"/>
      <c r="F213" s="1"/>
      <c r="G213" s="129"/>
      <c r="H213" s="130"/>
    </row>
    <row r="214" spans="1:8">
      <c r="A214" s="177" t="s">
        <v>86</v>
      </c>
      <c r="B214" s="1"/>
      <c r="C214" s="1"/>
      <c r="D214" s="1"/>
      <c r="E214" s="1"/>
      <c r="F214" s="149" t="s">
        <v>86</v>
      </c>
      <c r="G214" s="129"/>
      <c r="H214" s="215">
        <f>H188+H199</f>
        <v>251327.59999999998</v>
      </c>
    </row>
    <row r="215" spans="1:8">
      <c r="A215" s="177" t="str">
        <f>Hoja2!A7</f>
        <v xml:space="preserve"> DOSCIENTOS  CINCUENTA  Y  UN MIL  TRESCIENTOS  VEINTI SIETE  PESOS 60/100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6" t="s">
        <v>323</v>
      </c>
      <c r="B216" s="217" t="s">
        <v>86</v>
      </c>
      <c r="C216" s="1"/>
      <c r="D216" s="1"/>
      <c r="E216" s="1"/>
      <c r="F216" s="218"/>
      <c r="G216" s="153" t="s">
        <v>78</v>
      </c>
      <c r="H216" s="130"/>
    </row>
    <row r="217" spans="1:8" ht="14.25" thickTop="1" thickBot="1">
      <c r="A217" s="216" t="s">
        <v>12</v>
      </c>
      <c r="B217" s="219"/>
      <c r="C217" s="293">
        <v>40614</v>
      </c>
      <c r="D217" s="159"/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79</v>
      </c>
      <c r="B219" s="221"/>
      <c r="C219" s="221"/>
      <c r="D219" s="221" t="s">
        <v>80</v>
      </c>
      <c r="E219" s="221"/>
      <c r="F219" s="221"/>
      <c r="G219" s="221"/>
      <c r="H219" s="222"/>
    </row>
    <row r="220" spans="1:8">
      <c r="A220" s="142" t="s">
        <v>77</v>
      </c>
      <c r="B220" s="1"/>
      <c r="C220" s="1"/>
      <c r="D220" s="1"/>
      <c r="E220" s="1" t="s">
        <v>78</v>
      </c>
      <c r="F220" s="1"/>
      <c r="G220" s="129"/>
      <c r="H220" s="143"/>
    </row>
    <row r="221" spans="1:8">
      <c r="A221" s="142" t="s">
        <v>79</v>
      </c>
      <c r="B221" s="1"/>
      <c r="C221" s="1"/>
      <c r="D221" s="1" t="s">
        <v>80</v>
      </c>
      <c r="E221" s="1"/>
      <c r="F221" s="1"/>
      <c r="G221" s="129"/>
      <c r="H221" s="143"/>
    </row>
    <row r="222" spans="1:8">
      <c r="A222" s="142" t="s">
        <v>77</v>
      </c>
      <c r="B222" s="1"/>
      <c r="C222" s="1"/>
      <c r="D222" s="1"/>
      <c r="E222" s="1" t="s">
        <v>78</v>
      </c>
      <c r="F222" s="1"/>
      <c r="G222" s="129"/>
      <c r="H222" s="143"/>
    </row>
    <row r="223" spans="1:8">
      <c r="A223" s="223" t="s">
        <v>81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82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83</v>
      </c>
      <c r="C230" s="1"/>
      <c r="D230" s="1"/>
      <c r="E230" s="228" t="s">
        <v>84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4" t="s">
        <v>339</v>
      </c>
      <c r="B235" s="295"/>
      <c r="C235" s="295"/>
      <c r="D235" s="295"/>
      <c r="E235" s="295"/>
      <c r="F235" s="295"/>
      <c r="G235" s="295"/>
      <c r="H235" s="296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4" t="s">
        <v>329</v>
      </c>
      <c r="B237" s="295"/>
      <c r="C237" s="295"/>
      <c r="D237" s="295"/>
      <c r="E237" s="295"/>
      <c r="F237" s="295"/>
      <c r="G237" s="295"/>
      <c r="H237" s="296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86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86</v>
      </c>
      <c r="D246" s="1"/>
      <c r="E246" s="1" t="s">
        <v>86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86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86</v>
      </c>
      <c r="D249" s="1"/>
      <c r="E249" s="1" t="s">
        <v>86</v>
      </c>
      <c r="F249" s="1"/>
      <c r="G249" s="1"/>
      <c r="H249" s="143"/>
    </row>
    <row r="250" spans="1:8">
      <c r="A250" s="142" t="s">
        <v>86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86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86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86</v>
      </c>
      <c r="G253" s="1"/>
      <c r="H253" s="143"/>
    </row>
    <row r="254" spans="1:8">
      <c r="A254" s="142"/>
      <c r="B254" s="1"/>
      <c r="C254" s="1" t="s">
        <v>86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86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86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86</v>
      </c>
      <c r="D257" s="156" t="s">
        <v>86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3"/>
      <c r="B267" s="254"/>
      <c r="C267" s="254"/>
      <c r="D267" s="254"/>
      <c r="E267" s="254"/>
      <c r="F267" s="254"/>
      <c r="G267" s="254"/>
      <c r="H267" s="255"/>
    </row>
    <row r="268" spans="1:8">
      <c r="A268" s="151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3"/>
      <c r="B273" s="254"/>
      <c r="C273" s="254"/>
      <c r="D273" s="254"/>
      <c r="E273" s="254"/>
      <c r="F273" s="254"/>
      <c r="G273" s="254"/>
      <c r="H273" s="255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86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86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86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87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200000</v>
      </c>
      <c r="E3" s="5">
        <f>TRUNC(A5,-4)</f>
        <v>250000</v>
      </c>
      <c r="F3" s="5">
        <f>TRUNC(A5,-3)</f>
        <v>251000</v>
      </c>
      <c r="G3" s="5">
        <f>TRUNC(A5,-2)</f>
        <v>251300</v>
      </c>
      <c r="H3" s="5">
        <f>TRUNC(A5,-1)</f>
        <v>251320</v>
      </c>
      <c r="I3" s="5">
        <f>TRUNC(A5,0)</f>
        <v>251327</v>
      </c>
      <c r="J3" s="5">
        <f>IF(A5-I3&gt;0,(A5-I3)*100,"00")</f>
        <v>59.999999997671694</v>
      </c>
      <c r="K3" s="6">
        <f>(J3-L3)/10</f>
        <v>0</v>
      </c>
      <c r="L3" s="5">
        <f>IF(A5-I3&gt;0,(A5-I3)*100,"00")</f>
        <v>59.999999997671694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2</v>
      </c>
      <c r="E4" s="7">
        <f>(E3-D3)/10000</f>
        <v>5</v>
      </c>
      <c r="F4" s="7">
        <f>(F3-E3)/1000</f>
        <v>1</v>
      </c>
      <c r="G4" s="7">
        <f>(G3-F3)/100</f>
        <v>3</v>
      </c>
      <c r="H4" s="7">
        <f>(H3-G3)/10</f>
        <v>2</v>
      </c>
      <c r="I4" s="5">
        <f>+I3-H3</f>
        <v>7</v>
      </c>
      <c r="J4" s="5">
        <f>IF(A5-I3=0,"00",ROUND(J3,0))</f>
        <v>60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251327.59999999998</v>
      </c>
      <c r="B5" s="4" t="s">
        <v>88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DOSCIENTOS  CINCUENTA  Y  UN MIL  TRESCIENTOS  VEINTI SIETE  PESOS 60/100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89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90</v>
      </c>
      <c r="C11" s="16" t="s">
        <v>91</v>
      </c>
      <c r="D11" s="16" t="s">
        <v>91</v>
      </c>
      <c r="E11" s="16" t="s">
        <v>92</v>
      </c>
      <c r="F11" s="17"/>
      <c r="G11" s="18" t="s">
        <v>93</v>
      </c>
      <c r="H11" s="18" t="s">
        <v>94</v>
      </c>
      <c r="I11" s="18" t="s">
        <v>95</v>
      </c>
      <c r="J11" s="18" t="s">
        <v>96</v>
      </c>
      <c r="K11" s="18"/>
      <c r="L11" s="18" t="s">
        <v>97</v>
      </c>
      <c r="M11" s="18"/>
      <c r="N11" s="18" t="s">
        <v>98</v>
      </c>
      <c r="O11" s="18" t="s">
        <v>99</v>
      </c>
      <c r="P11" s="18"/>
      <c r="Q11" s="18" t="s">
        <v>100</v>
      </c>
      <c r="R11" s="19"/>
    </row>
    <row r="12" spans="1:18">
      <c r="A12" s="20">
        <v>1</v>
      </c>
      <c r="B12" s="21" t="s">
        <v>101</v>
      </c>
      <c r="C12" s="21" t="s">
        <v>102</v>
      </c>
      <c r="D12" s="21" t="s">
        <v>103</v>
      </c>
      <c r="E12" s="21" t="s">
        <v>104</v>
      </c>
      <c r="F12" s="22" t="s">
        <v>105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 xml:space="preserve"> UN</v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106</v>
      </c>
      <c r="C13" s="25" t="s">
        <v>107</v>
      </c>
      <c r="D13" s="25" t="s">
        <v>108</v>
      </c>
      <c r="E13" s="25" t="s">
        <v>109</v>
      </c>
      <c r="F13" s="26" t="s">
        <v>110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 xml:space="preserve"> DOSCIENTOS </v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 xml:space="preserve"> VEINTI</v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111</v>
      </c>
      <c r="C14" s="25" t="s">
        <v>112</v>
      </c>
      <c r="D14" s="25" t="s">
        <v>113</v>
      </c>
      <c r="E14" s="25" t="s">
        <v>114</v>
      </c>
      <c r="F14" s="26" t="s">
        <v>115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 xml:space="preserve"> TRESCIENTOS </v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116</v>
      </c>
      <c r="C15" s="25" t="s">
        <v>117</v>
      </c>
      <c r="D15" s="25" t="s">
        <v>118</v>
      </c>
      <c r="E15" s="25" t="s">
        <v>119</v>
      </c>
      <c r="F15" s="26" t="s">
        <v>120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121</v>
      </c>
      <c r="C16" s="25" t="s">
        <v>122</v>
      </c>
      <c r="D16" s="25" t="s">
        <v>123</v>
      </c>
      <c r="E16" s="25" t="s">
        <v>124</v>
      </c>
      <c r="F16" s="26" t="s">
        <v>125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 xml:space="preserve"> CINCUENTA </v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126</v>
      </c>
      <c r="C17" s="25" t="s">
        <v>127</v>
      </c>
      <c r="D17" s="25" t="s">
        <v>128</v>
      </c>
      <c r="E17" s="25" t="s">
        <v>129</v>
      </c>
      <c r="F17" s="26" t="s">
        <v>130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131</v>
      </c>
      <c r="C18" s="25" t="s">
        <v>132</v>
      </c>
      <c r="D18" s="25" t="s">
        <v>128</v>
      </c>
      <c r="E18" s="25" t="s">
        <v>133</v>
      </c>
      <c r="F18" s="26" t="s">
        <v>134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 xml:space="preserve"> SIETE </v>
      </c>
      <c r="R18" s="4"/>
    </row>
    <row r="19" spans="1:18">
      <c r="A19" s="24">
        <v>8</v>
      </c>
      <c r="B19" s="25" t="s">
        <v>135</v>
      </c>
      <c r="C19" s="25" t="s">
        <v>136</v>
      </c>
      <c r="D19" s="25" t="s">
        <v>128</v>
      </c>
      <c r="E19" s="25" t="s">
        <v>137</v>
      </c>
      <c r="F19" s="26" t="s">
        <v>138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139</v>
      </c>
      <c r="C20" s="25" t="s">
        <v>140</v>
      </c>
      <c r="D20" s="25" t="s">
        <v>128</v>
      </c>
      <c r="E20" s="25" t="s">
        <v>141</v>
      </c>
      <c r="F20" s="26" t="s">
        <v>142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86</v>
      </c>
      <c r="C21" s="28" t="s">
        <v>86</v>
      </c>
      <c r="D21" s="29" t="s">
        <v>128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DOSCIENTOS </v>
      </c>
      <c r="J22" s="31" t="str">
        <f>J12&amp;J13&amp;J14&amp;J15&amp;J16&amp;J17&amp;J18&amp;J19&amp;J20</f>
        <v xml:space="preserve"> CINCUENTA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UN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TRESCIENTOS </v>
      </c>
      <c r="O22" s="31" t="str">
        <f>O12&amp;O13&amp;O14&amp;O15&amp;O16&amp;O17&amp;O18&amp;O19&amp;O20</f>
        <v xml:space="preserve"> VEINTI</v>
      </c>
      <c r="P22" s="14" t="str">
        <f>IF(AND(I4&gt;0,H4&gt;2),F23,"")</f>
        <v/>
      </c>
      <c r="Q22" s="31" t="str">
        <f>Q12&amp;Q13&amp;Q14&amp;Q15&amp;Q16&amp;Q17&amp;Q18&amp;Q19&amp;Q20</f>
        <v xml:space="preserve"> SIETE </v>
      </c>
      <c r="R22" s="23"/>
    </row>
    <row r="23" spans="1:18" s="33" customFormat="1" ht="9">
      <c r="A23" s="31"/>
      <c r="B23" s="25" t="s">
        <v>143</v>
      </c>
      <c r="C23" s="25" t="s">
        <v>144</v>
      </c>
      <c r="D23" s="34" t="s">
        <v>145</v>
      </c>
      <c r="E23" s="25" t="s">
        <v>146</v>
      </c>
      <c r="F23" s="25" t="s">
        <v>147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143</v>
      </c>
      <c r="C24" s="25" t="s">
        <v>148</v>
      </c>
      <c r="D24" s="34" t="str">
        <f>IF(AND(B4&gt;0,C4&lt;2),E24,IF(AND(B4=1,C4&lt;6),E24,""))</f>
        <v/>
      </c>
      <c r="E24" s="34" t="s">
        <v>149</v>
      </c>
      <c r="F24" s="34" t="str">
        <f>IF(AND(C4&gt;0,B4&gt;2),F23,"")</f>
        <v/>
      </c>
      <c r="G24" s="35" t="s">
        <v>150</v>
      </c>
      <c r="H24" s="36" t="str">
        <f>G22&amp;F24&amp;H22&amp;D24&amp;I22&amp;J22&amp;K22&amp;L22&amp;M22&amp;N22&amp;O22&amp;P22&amp;Q22&amp;(IF(A5&gt;0," PESOS "&amp;J4&amp;"/100  M.N.",""))</f>
        <v xml:space="preserve"> DOSCIENTOS  CINCUENTA  Y  UN MIL  TRESCIENTOS  VEINTI SIETE  PESOS 60/100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151</v>
      </c>
      <c r="C2" s="44" t="s">
        <v>152</v>
      </c>
      <c r="D2" s="45"/>
      <c r="E2" s="46"/>
    </row>
    <row r="3" spans="2:6">
      <c r="B3" s="47" t="s">
        <v>153</v>
      </c>
      <c r="C3" s="48" t="s">
        <v>154</v>
      </c>
      <c r="D3" s="48"/>
      <c r="E3" s="49"/>
    </row>
    <row r="4" spans="2:6">
      <c r="B4" s="50" t="s">
        <v>155</v>
      </c>
      <c r="C4" s="48" t="s">
        <v>156</v>
      </c>
      <c r="D4" s="48"/>
      <c r="E4" s="49"/>
    </row>
    <row r="5" spans="2:6">
      <c r="B5" s="47" t="s">
        <v>157</v>
      </c>
      <c r="C5" s="48" t="s">
        <v>158</v>
      </c>
      <c r="D5" s="48"/>
      <c r="E5" s="49"/>
    </row>
    <row r="6" spans="2:6">
      <c r="B6" s="51" t="s">
        <v>159</v>
      </c>
      <c r="C6" s="52" t="s">
        <v>160</v>
      </c>
      <c r="D6" s="53"/>
      <c r="E6" s="54"/>
    </row>
    <row r="7" spans="2:6">
      <c r="B7" s="299" t="s">
        <v>161</v>
      </c>
      <c r="C7" s="299"/>
      <c r="D7" s="299"/>
      <c r="E7" s="299"/>
    </row>
    <row r="8" spans="2:6">
      <c r="B8" s="300" t="s">
        <v>162</v>
      </c>
      <c r="C8" s="301"/>
      <c r="D8" s="301"/>
      <c r="E8" s="302"/>
    </row>
    <row r="9" spans="2:6">
      <c r="B9" s="55" t="s">
        <v>163</v>
      </c>
      <c r="C9" s="56">
        <v>1</v>
      </c>
      <c r="D9" s="57"/>
      <c r="E9" s="58"/>
    </row>
    <row r="10" spans="2:6">
      <c r="B10" s="59" t="s">
        <v>164</v>
      </c>
      <c r="C10" s="60" t="s">
        <v>165</v>
      </c>
      <c r="D10" s="61" t="s">
        <v>166</v>
      </c>
      <c r="E10" s="62" t="s">
        <v>167</v>
      </c>
    </row>
    <row r="11" spans="2:6">
      <c r="B11" s="59" t="s">
        <v>168</v>
      </c>
      <c r="C11" s="60" t="s">
        <v>169</v>
      </c>
      <c r="D11" s="63"/>
      <c r="E11" s="64"/>
    </row>
    <row r="12" spans="2:6">
      <c r="B12" s="59" t="s">
        <v>170</v>
      </c>
      <c r="C12" s="60" t="s">
        <v>171</v>
      </c>
      <c r="D12" s="63"/>
      <c r="E12" s="64"/>
    </row>
    <row r="13" spans="2:6">
      <c r="B13" s="59" t="s">
        <v>172</v>
      </c>
      <c r="C13" s="65" t="s">
        <v>173</v>
      </c>
      <c r="D13" s="60"/>
      <c r="E13" s="66"/>
      <c r="F13" s="67"/>
    </row>
    <row r="14" spans="2:6">
      <c r="B14" s="59" t="s">
        <v>174</v>
      </c>
      <c r="C14" s="68" t="str">
        <f>B34</f>
        <v>Oficina con Bodega</v>
      </c>
      <c r="D14" s="60"/>
      <c r="E14" s="58"/>
    </row>
    <row r="15" spans="2:6" ht="45" customHeight="1">
      <c r="B15" s="69" t="s">
        <v>175</v>
      </c>
      <c r="C15" s="303" t="s">
        <v>176</v>
      </c>
      <c r="D15" s="304"/>
      <c r="E15" s="305"/>
    </row>
    <row r="16" spans="2:6">
      <c r="B16" s="70" t="s">
        <v>177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0" t="s">
        <v>178</v>
      </c>
      <c r="C18" s="301"/>
      <c r="D18" s="301"/>
      <c r="E18" s="302"/>
    </row>
    <row r="19" spans="2:34">
      <c r="B19" s="73" t="s">
        <v>179</v>
      </c>
      <c r="C19" s="307" t="str">
        <f>D34</f>
        <v>Habitacional y comercial de 1er orden .</v>
      </c>
      <c r="D19" s="307"/>
      <c r="E19" s="308"/>
    </row>
    <row r="20" spans="2:34">
      <c r="B20" s="73" t="s">
        <v>180</v>
      </c>
      <c r="C20" s="76">
        <f>H34</f>
        <v>0.95</v>
      </c>
      <c r="D20" s="74"/>
      <c r="E20" s="75"/>
    </row>
    <row r="21" spans="2:34">
      <c r="B21" s="73" t="s">
        <v>181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182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183</v>
      </c>
      <c r="C23" s="309" t="s">
        <v>184</v>
      </c>
      <c r="D23" s="309"/>
      <c r="E23" s="310"/>
    </row>
    <row r="24" spans="2:34">
      <c r="B24" s="73"/>
      <c r="C24" s="309"/>
      <c r="D24" s="309"/>
      <c r="E24" s="310"/>
    </row>
    <row r="25" spans="2:34">
      <c r="B25" s="73"/>
      <c r="C25" s="309"/>
      <c r="D25" s="309"/>
      <c r="E25" s="310"/>
    </row>
    <row r="26" spans="2:34">
      <c r="B26" s="73"/>
      <c r="C26" s="309"/>
      <c r="D26" s="309"/>
      <c r="E26" s="310"/>
    </row>
    <row r="27" spans="2:34">
      <c r="B27" s="77" t="s">
        <v>185</v>
      </c>
      <c r="C27" s="78"/>
      <c r="D27" s="79" t="s">
        <v>186</v>
      </c>
      <c r="E27" s="80"/>
    </row>
    <row r="28" spans="2:34">
      <c r="B28" s="81"/>
      <c r="C28" s="82"/>
      <c r="D28" s="81"/>
      <c r="E28" s="82"/>
    </row>
    <row r="29" spans="2:34">
      <c r="B29" s="83" t="s">
        <v>187</v>
      </c>
      <c r="C29" s="84">
        <v>355.2</v>
      </c>
      <c r="D29" s="81" t="s">
        <v>188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189</v>
      </c>
      <c r="E31" s="88"/>
      <c r="F31" s="48"/>
      <c r="G31" s="87"/>
      <c r="H31" s="89" t="s">
        <v>190</v>
      </c>
      <c r="I31" s="89"/>
      <c r="J31" s="90"/>
      <c r="K31" s="91" t="s">
        <v>191</v>
      </c>
      <c r="L31" s="92"/>
      <c r="M31" s="92"/>
      <c r="N31" s="92"/>
      <c r="O31" s="92"/>
      <c r="P31" s="92"/>
      <c r="Q31" s="93"/>
      <c r="R31" s="91" t="s">
        <v>192</v>
      </c>
      <c r="S31" s="92"/>
      <c r="T31" s="92"/>
      <c r="U31" s="92"/>
      <c r="V31" s="92"/>
      <c r="W31" s="92"/>
      <c r="X31" s="92"/>
      <c r="Y31" s="93"/>
      <c r="Z31" s="92"/>
      <c r="AA31" s="91" t="s">
        <v>193</v>
      </c>
      <c r="AB31" s="92"/>
      <c r="AC31" s="91" t="s">
        <v>194</v>
      </c>
      <c r="AD31" s="93"/>
      <c r="AE31" s="94" t="s">
        <v>195</v>
      </c>
      <c r="AF31" s="93"/>
      <c r="AG31" s="91" t="s">
        <v>196</v>
      </c>
      <c r="AH31" s="95" t="s">
        <v>197</v>
      </c>
    </row>
    <row r="32" spans="2:34" s="96" customFormat="1" ht="12" thickBot="1">
      <c r="B32" s="97" t="s">
        <v>198</v>
      </c>
      <c r="C32" s="97" t="s">
        <v>199</v>
      </c>
      <c r="D32" s="97" t="s">
        <v>200</v>
      </c>
      <c r="E32" s="98"/>
      <c r="F32" s="98"/>
      <c r="G32" s="97" t="s">
        <v>201</v>
      </c>
      <c r="H32" s="99" t="s">
        <v>202</v>
      </c>
      <c r="I32" s="99" t="s">
        <v>203</v>
      </c>
      <c r="J32" s="100" t="s">
        <v>204</v>
      </c>
      <c r="K32" s="101" t="s">
        <v>205</v>
      </c>
      <c r="L32" s="102" t="s">
        <v>206</v>
      </c>
      <c r="M32" s="102" t="s">
        <v>207</v>
      </c>
      <c r="N32" s="102" t="s">
        <v>208</v>
      </c>
      <c r="O32" s="102" t="s">
        <v>209</v>
      </c>
      <c r="P32" s="102" t="s">
        <v>210</v>
      </c>
      <c r="Q32" s="103" t="s">
        <v>211</v>
      </c>
      <c r="R32" s="101" t="s">
        <v>212</v>
      </c>
      <c r="S32" s="102" t="s">
        <v>213</v>
      </c>
      <c r="T32" s="102" t="s">
        <v>214</v>
      </c>
      <c r="U32" s="102" t="s">
        <v>215</v>
      </c>
      <c r="V32" s="102" t="s">
        <v>216</v>
      </c>
      <c r="W32" s="102" t="s">
        <v>217</v>
      </c>
      <c r="X32" s="102" t="s">
        <v>218</v>
      </c>
      <c r="Y32" s="103" t="s">
        <v>219</v>
      </c>
      <c r="Z32" s="102" t="s">
        <v>220</v>
      </c>
      <c r="AA32" s="104" t="s">
        <v>221</v>
      </c>
      <c r="AB32" s="102" t="s">
        <v>222</v>
      </c>
      <c r="AC32" s="101" t="s">
        <v>223</v>
      </c>
      <c r="AD32" s="103" t="s">
        <v>224</v>
      </c>
      <c r="AE32" s="105" t="s">
        <v>225</v>
      </c>
      <c r="AF32" s="103" t="s">
        <v>226</v>
      </c>
      <c r="AG32" s="104" t="s">
        <v>227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228</v>
      </c>
      <c r="C35" s="114" t="s">
        <v>229</v>
      </c>
      <c r="D35" s="114" t="s">
        <v>230</v>
      </c>
      <c r="G35" s="114" t="s">
        <v>231</v>
      </c>
      <c r="H35" s="115" t="s">
        <v>232</v>
      </c>
      <c r="I35" s="114" t="s">
        <v>233</v>
      </c>
      <c r="J35" s="114" t="s">
        <v>234</v>
      </c>
      <c r="K35" s="116" t="s">
        <v>235</v>
      </c>
      <c r="L35" s="116" t="s">
        <v>236</v>
      </c>
      <c r="M35" s="116" t="s">
        <v>237</v>
      </c>
      <c r="N35" s="116" t="s">
        <v>238</v>
      </c>
      <c r="O35" s="116" t="s">
        <v>238</v>
      </c>
      <c r="P35" s="116" t="s">
        <v>239</v>
      </c>
      <c r="Q35" s="116" t="s">
        <v>240</v>
      </c>
      <c r="R35" s="116" t="s">
        <v>241</v>
      </c>
      <c r="S35" s="116" t="s">
        <v>241</v>
      </c>
      <c r="T35" s="116" t="s">
        <v>242</v>
      </c>
      <c r="U35" s="116" t="s">
        <v>243</v>
      </c>
      <c r="V35" s="116" t="s">
        <v>240</v>
      </c>
      <c r="W35" s="116" t="s">
        <v>244</v>
      </c>
      <c r="X35" s="116" t="s">
        <v>245</v>
      </c>
      <c r="Y35" s="116" t="s">
        <v>240</v>
      </c>
      <c r="Z35" s="116" t="s">
        <v>246</v>
      </c>
      <c r="AA35" s="117" t="s">
        <v>247</v>
      </c>
      <c r="AB35" s="117" t="s">
        <v>248</v>
      </c>
      <c r="AC35" s="117" t="s">
        <v>249</v>
      </c>
      <c r="AD35" s="114" t="s">
        <v>250</v>
      </c>
      <c r="AE35" s="114" t="s">
        <v>251</v>
      </c>
      <c r="AF35" s="114" t="s">
        <v>252</v>
      </c>
      <c r="AG35" s="114" t="s">
        <v>253</v>
      </c>
      <c r="AH35" s="114" t="s">
        <v>254</v>
      </c>
    </row>
    <row r="36" spans="1:34" s="114" customFormat="1">
      <c r="A36" s="114">
        <v>2</v>
      </c>
      <c r="B36" s="114" t="s">
        <v>255</v>
      </c>
      <c r="C36" s="114" t="s">
        <v>256</v>
      </c>
      <c r="D36" s="114" t="s">
        <v>257</v>
      </c>
      <c r="G36" s="114" t="s">
        <v>258</v>
      </c>
      <c r="H36" s="118">
        <v>0.95</v>
      </c>
      <c r="I36" s="114" t="s">
        <v>259</v>
      </c>
      <c r="J36" s="114" t="s">
        <v>260</v>
      </c>
      <c r="K36" s="114" t="s">
        <v>261</v>
      </c>
      <c r="L36" s="114" t="s">
        <v>262</v>
      </c>
      <c r="M36" s="114" t="s">
        <v>263</v>
      </c>
      <c r="N36" s="114" t="s">
        <v>264</v>
      </c>
      <c r="O36" s="114" t="s">
        <v>264</v>
      </c>
      <c r="P36" s="114" t="s">
        <v>265</v>
      </c>
      <c r="Q36" s="114" t="s">
        <v>263</v>
      </c>
      <c r="R36" s="116" t="s">
        <v>266</v>
      </c>
      <c r="S36" s="116" t="s">
        <v>266</v>
      </c>
      <c r="T36" s="116" t="s">
        <v>267</v>
      </c>
      <c r="U36" s="114" t="s">
        <v>268</v>
      </c>
      <c r="V36" s="114" t="s">
        <v>269</v>
      </c>
      <c r="W36" s="116" t="s">
        <v>270</v>
      </c>
      <c r="X36" s="114" t="s">
        <v>271</v>
      </c>
      <c r="Z36" s="114" t="s">
        <v>272</v>
      </c>
      <c r="AA36" s="117" t="s">
        <v>273</v>
      </c>
      <c r="AB36" s="114" t="s">
        <v>274</v>
      </c>
      <c r="AD36" s="114" t="s">
        <v>275</v>
      </c>
      <c r="AF36" s="114" t="s">
        <v>276</v>
      </c>
      <c r="AG36" s="114" t="s">
        <v>277</v>
      </c>
    </row>
    <row r="37" spans="1:34" s="114" customFormat="1">
      <c r="A37" s="114">
        <v>3</v>
      </c>
      <c r="B37" s="114" t="s">
        <v>278</v>
      </c>
      <c r="C37" s="114" t="s">
        <v>279</v>
      </c>
      <c r="D37" s="114" t="s">
        <v>280</v>
      </c>
      <c r="G37" s="114" t="s">
        <v>281</v>
      </c>
      <c r="H37" s="118">
        <v>0.9</v>
      </c>
      <c r="I37" s="114" t="s">
        <v>282</v>
      </c>
      <c r="J37" s="114" t="s">
        <v>283</v>
      </c>
      <c r="K37" s="114" t="s">
        <v>284</v>
      </c>
      <c r="L37" s="114" t="s">
        <v>285</v>
      </c>
      <c r="N37" s="114" t="s">
        <v>286</v>
      </c>
      <c r="O37" s="114" t="s">
        <v>287</v>
      </c>
      <c r="P37" s="306" t="s">
        <v>288</v>
      </c>
      <c r="Q37" s="114" t="s">
        <v>289</v>
      </c>
      <c r="R37" s="114" t="s">
        <v>290</v>
      </c>
      <c r="S37" s="114" t="s">
        <v>291</v>
      </c>
      <c r="T37" s="114" t="s">
        <v>240</v>
      </c>
      <c r="U37" s="114" t="s">
        <v>292</v>
      </c>
      <c r="V37" s="114" t="s">
        <v>293</v>
      </c>
      <c r="W37" s="114" t="s">
        <v>294</v>
      </c>
      <c r="AA37" s="114" t="s">
        <v>295</v>
      </c>
      <c r="AC37" s="114" t="s">
        <v>296</v>
      </c>
      <c r="AD37" s="114" t="s">
        <v>297</v>
      </c>
      <c r="AF37" s="116" t="s">
        <v>240</v>
      </c>
    </row>
    <row r="38" spans="1:34" s="114" customFormat="1">
      <c r="A38" s="114">
        <v>4</v>
      </c>
      <c r="B38" s="114" t="s">
        <v>298</v>
      </c>
      <c r="C38" s="114" t="s">
        <v>299</v>
      </c>
      <c r="D38" s="114" t="s">
        <v>300</v>
      </c>
      <c r="G38" s="114" t="s">
        <v>301</v>
      </c>
      <c r="H38" s="118">
        <v>0.85</v>
      </c>
      <c r="I38" s="114" t="s">
        <v>302</v>
      </c>
      <c r="J38" s="114" t="s">
        <v>303</v>
      </c>
      <c r="M38" s="114" t="s">
        <v>304</v>
      </c>
      <c r="N38" s="114" t="s">
        <v>305</v>
      </c>
      <c r="O38" s="306" t="s">
        <v>306</v>
      </c>
      <c r="P38" s="306"/>
      <c r="S38" s="306" t="s">
        <v>307</v>
      </c>
      <c r="U38" s="114" t="s">
        <v>308</v>
      </c>
      <c r="W38" s="114" t="s">
        <v>309</v>
      </c>
    </row>
    <row r="39" spans="1:34" s="114" customFormat="1">
      <c r="B39" s="114" t="s">
        <v>310</v>
      </c>
      <c r="C39" s="114" t="s">
        <v>311</v>
      </c>
      <c r="D39" s="114" t="s">
        <v>312</v>
      </c>
      <c r="G39" s="306" t="s">
        <v>313</v>
      </c>
      <c r="H39" s="118">
        <v>0.8</v>
      </c>
      <c r="I39" s="114" t="s">
        <v>314</v>
      </c>
      <c r="J39" s="114" t="s">
        <v>315</v>
      </c>
      <c r="N39" s="114" t="s">
        <v>240</v>
      </c>
      <c r="O39" s="306"/>
      <c r="P39" s="306"/>
      <c r="S39" s="306"/>
      <c r="U39" s="114" t="s">
        <v>316</v>
      </c>
      <c r="W39" s="114" t="s">
        <v>254</v>
      </c>
    </row>
    <row r="40" spans="1:34" s="114" customFormat="1">
      <c r="C40" s="114" t="s">
        <v>317</v>
      </c>
      <c r="D40" s="114" t="s">
        <v>318</v>
      </c>
      <c r="G40" s="306"/>
      <c r="H40" s="118">
        <v>0.75</v>
      </c>
      <c r="I40" s="114" t="s">
        <v>319</v>
      </c>
      <c r="O40" s="306"/>
      <c r="S40" s="306"/>
      <c r="U40" s="306" t="s">
        <v>320</v>
      </c>
    </row>
    <row r="41" spans="1:34" s="114" customFormat="1">
      <c r="G41" s="114" t="s">
        <v>321</v>
      </c>
      <c r="H41" s="118">
        <v>0.7</v>
      </c>
      <c r="U41" s="306"/>
    </row>
    <row r="42" spans="1:34" s="114" customFormat="1">
      <c r="H42" s="119">
        <v>0.65</v>
      </c>
      <c r="U42" s="306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322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2012-11-13T18:48:37Z</dcterms:modified>
</cp:coreProperties>
</file>